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1660" windowHeight="10230" tabRatio="792" firstSheet="1" activeTab="1"/>
  </bookViews>
  <sheets>
    <sheet name="Copyright" sheetId="1" state="hidden" r:id="rId1"/>
    <sheet name="Instruction Page" sheetId="2" r:id="rId2"/>
    <sheet name="Duty Roster" sheetId="3" r:id="rId3"/>
    <sheet name="Duty Tracking" sheetId="4" r:id="rId4"/>
    <sheet name="Agenda 1 Speaker" sheetId="5" r:id="rId5"/>
    <sheet name="Agenda 2 Speakers" sheetId="6" r:id="rId6"/>
    <sheet name="Timings" sheetId="7" r:id="rId7"/>
  </sheets>
  <definedNames>
    <definedName name="Member">'Duty Tracking'!$A$6:$A$33</definedName>
    <definedName name="Name">'Duty Tracking'!$A$6:$A$41</definedName>
    <definedName name="_xlnm.Print_Area" localSheetId="4">'Agenda 1 Speaker'!$A$1:$D$49</definedName>
    <definedName name="_xlnm.Print_Area" localSheetId="5">'Agenda 2 Speakers'!$A$1:$D$58</definedName>
  </definedNames>
  <calcPr fullCalcOnLoad="1"/>
</workbook>
</file>

<file path=xl/sharedStrings.xml><?xml version="1.0" encoding="utf-8"?>
<sst xmlns="http://schemas.openxmlformats.org/spreadsheetml/2006/main" count="2909" uniqueCount="307">
  <si>
    <t xml:space="preserve"> </t>
  </si>
  <si>
    <t>Toastmaster</t>
  </si>
  <si>
    <t>Speaker 1</t>
  </si>
  <si>
    <t>Speaker 2</t>
  </si>
  <si>
    <t>General Evaluator</t>
  </si>
  <si>
    <t>Evaluator 1</t>
  </si>
  <si>
    <t>Evaluator 2</t>
  </si>
  <si>
    <t>Timer</t>
  </si>
  <si>
    <t>Table Topics Master</t>
  </si>
  <si>
    <t>Pets</t>
  </si>
  <si>
    <t>WORD-OF-THE-DAY</t>
  </si>
  <si>
    <t>Date</t>
  </si>
  <si>
    <t>Fitness</t>
  </si>
  <si>
    <t>Chocolate</t>
  </si>
  <si>
    <t>Grammarian/Ah Counter/
Word of the Day Master</t>
  </si>
  <si>
    <t>Sgt-At-Arms</t>
  </si>
  <si>
    <t>Presiding Officer</t>
  </si>
  <si>
    <t>Book, Speech #, Project</t>
  </si>
  <si>
    <t>Title</t>
  </si>
  <si>
    <t>Timing</t>
  </si>
  <si>
    <t>5 - 7 Minutes</t>
  </si>
  <si>
    <t>How to Create The Agenda</t>
  </si>
  <si>
    <t>1.</t>
  </si>
  <si>
    <t>Agenda will autopopulate.</t>
  </si>
  <si>
    <t>Hidden Tabs</t>
  </si>
  <si>
    <t>New Year</t>
  </si>
  <si>
    <t>Theme Goes Here</t>
  </si>
  <si>
    <r>
      <t>Tabs for prior years may be hidden. To unhide them, go to F</t>
    </r>
    <r>
      <rPr>
        <u val="single"/>
        <sz val="10"/>
        <rFont val="Arial"/>
        <family val="2"/>
      </rPr>
      <t>o</t>
    </r>
    <r>
      <rPr>
        <sz val="10"/>
        <rFont val="Arial"/>
        <family val="2"/>
      </rPr>
      <t>rmat/'S</t>
    </r>
    <r>
      <rPr>
        <u val="single"/>
        <sz val="10"/>
        <rFont val="Arial"/>
        <family val="2"/>
      </rPr>
      <t>h</t>
    </r>
    <r>
      <rPr>
        <sz val="10"/>
        <rFont val="Arial"/>
        <family val="2"/>
      </rPr>
      <t>eet/</t>
    </r>
    <r>
      <rPr>
        <u val="single"/>
        <sz val="10"/>
        <rFont val="Arial"/>
        <family val="2"/>
      </rPr>
      <t>U</t>
    </r>
    <r>
      <rPr>
        <sz val="10"/>
        <rFont val="Arial"/>
        <family val="2"/>
      </rPr>
      <t>nhide and select the sheet you want to unhide.</t>
    </r>
  </si>
  <si>
    <r>
      <t xml:space="preserve">C&amp;L Program Speech 1, </t>
    </r>
    <r>
      <rPr>
        <i/>
        <sz val="10"/>
        <rFont val="Arial"/>
        <family val="2"/>
      </rPr>
      <t>The Ice Breaker</t>
    </r>
  </si>
  <si>
    <t>4 - 6 Minutes</t>
  </si>
  <si>
    <t>12:00</t>
  </si>
  <si>
    <t>1:00</t>
  </si>
  <si>
    <t>12:42</t>
  </si>
  <si>
    <t>12:40</t>
  </si>
  <si>
    <t>12:15</t>
  </si>
  <si>
    <t>12:10</t>
  </si>
  <si>
    <t>12:05</t>
  </si>
  <si>
    <t xml:space="preserve">Welcome by Presiding Officer </t>
  </si>
  <si>
    <t xml:space="preserve">Toastmaster: </t>
  </si>
  <si>
    <t xml:space="preserve">- Explains meeting format, </t>
  </si>
  <si>
    <t>- Provides overview of starting a new club</t>
  </si>
  <si>
    <t xml:space="preserve">General Evaluator: </t>
  </si>
  <si>
    <t>- Explanation of roles</t>
  </si>
  <si>
    <t xml:space="preserve">-Speech Evaluator: </t>
  </si>
  <si>
    <t>- Introduces key meeting participants</t>
  </si>
  <si>
    <t>Toastmaster introduces speaker</t>
  </si>
  <si>
    <t>- Conducts Table Topics session</t>
  </si>
  <si>
    <t xml:space="preserve">Toastmaster introduces General Evaluator: </t>
  </si>
  <si>
    <t xml:space="preserve">General Evaluator calls for reports </t>
  </si>
  <si>
    <t>- Ah Counter/Grammarian’s report-</t>
  </si>
  <si>
    <t xml:space="preserve">- Meeting evaluation- </t>
  </si>
  <si>
    <t>- Closing comments for the educational program</t>
  </si>
  <si>
    <t xml:space="preserve">Presiding Officer </t>
  </si>
  <si>
    <t>- Review cost, officer roles, packet</t>
  </si>
  <si>
    <t>- Questions</t>
  </si>
  <si>
    <t>- Choose meeting roles for next week</t>
  </si>
  <si>
    <t>Adjourn</t>
  </si>
  <si>
    <t>12:00 PM-1:00 PM</t>
  </si>
  <si>
    <t>-Ah Counter/Grammarian:</t>
  </si>
  <si>
    <t>Table Topics Master Explains Table Topics</t>
  </si>
  <si>
    <t>-Introduces Table Topics Master</t>
  </si>
  <si>
    <t>- Speech Evaluator</t>
  </si>
  <si>
    <t>- Timer’s report</t>
  </si>
  <si>
    <t>Day of week:</t>
  </si>
  <si>
    <t>Time of Meeting</t>
  </si>
  <si>
    <t>Meeting Theme</t>
  </si>
  <si>
    <t>Concatenated Date</t>
  </si>
  <si>
    <t>Concatenated Theme</t>
  </si>
  <si>
    <t>Meeting Type:</t>
  </si>
  <si>
    <t>12:30</t>
  </si>
  <si>
    <t>12:47</t>
  </si>
  <si>
    <t>12:49</t>
  </si>
  <si>
    <t>12:22</t>
  </si>
  <si>
    <t>Toastmasters Meeting #6</t>
  </si>
  <si>
    <t>Tuesday</t>
  </si>
  <si>
    <t>_____________</t>
  </si>
  <si>
    <t>Word of the Day:</t>
  </si>
  <si>
    <t>________________</t>
  </si>
  <si>
    <t>-Timer</t>
  </si>
  <si>
    <t>"Life with Toastmasters"</t>
  </si>
  <si>
    <t>-Timer:</t>
  </si>
  <si>
    <t>-Ah Counter/Grammarian/Word of Day:</t>
  </si>
  <si>
    <t>- Ah Counter/Grammarian’s report</t>
  </si>
  <si>
    <t>- Meeting evaluation</t>
  </si>
  <si>
    <t>"Music and Laughter"</t>
  </si>
  <si>
    <t>"My Family and I in America"</t>
  </si>
  <si>
    <t>Meeting #4</t>
  </si>
  <si>
    <t>- Charter Party</t>
  </si>
  <si>
    <t>Meeting #5</t>
  </si>
  <si>
    <t>Silence</t>
  </si>
  <si>
    <t>Unable to Attend:</t>
  </si>
  <si>
    <t>Mentors</t>
  </si>
  <si>
    <t>Food</t>
  </si>
  <si>
    <t>12:05 PM-1:00 PM</t>
  </si>
  <si>
    <t>Meeting #7</t>
  </si>
  <si>
    <t>Toastmasters Meeting #8</t>
  </si>
  <si>
    <t>Toastmasters Meeting #9</t>
  </si>
  <si>
    <t>Night Sky</t>
  </si>
  <si>
    <t>Toastmasters Meeting #10</t>
  </si>
  <si>
    <t>Meeting Reference</t>
  </si>
  <si>
    <t>The State Fair</t>
  </si>
  <si>
    <t>trice</t>
  </si>
  <si>
    <t>abstruse</t>
  </si>
  <si>
    <t>Toastmasters Meeting #11</t>
  </si>
  <si>
    <t>Toastmasters Meeting #12</t>
  </si>
  <si>
    <t>Toastmasters Meeting #13</t>
  </si>
  <si>
    <t>Back to School</t>
  </si>
  <si>
    <t>Grammarian/ Ah Counter/
Word of the Day Master</t>
  </si>
  <si>
    <t>Toastmasters Meeting #14</t>
  </si>
  <si>
    <t>Toastmasters Meeting #15</t>
  </si>
  <si>
    <t>Toastmasters Meeting #16</t>
  </si>
  <si>
    <t>Toastmasters Meeting #17</t>
  </si>
  <si>
    <t>Toastmasters Meeting #18</t>
  </si>
  <si>
    <t>Toastmasters Meeting #19</t>
  </si>
  <si>
    <t>Toastmasters Meeting #20</t>
  </si>
  <si>
    <t>Toastmasters Meeting #21</t>
  </si>
  <si>
    <t>Toastmasters Meeting #22</t>
  </si>
  <si>
    <t>Toastmasters Meeting #23</t>
  </si>
  <si>
    <t>Toastmasters Meeting #24</t>
  </si>
  <si>
    <t>Toastmasters Meeting #25</t>
  </si>
  <si>
    <t>Toastmasters Meeting #26</t>
  </si>
  <si>
    <t>Toastmasters Meeting #27</t>
  </si>
  <si>
    <t>Toastmasters Meeting #28</t>
  </si>
  <si>
    <t>Toastmasters Meeting #29</t>
  </si>
  <si>
    <t>Toastmasters Meeting #30</t>
  </si>
  <si>
    <t>Toastmasters Meeting #31</t>
  </si>
  <si>
    <t>Toastmasters Meeting #32</t>
  </si>
  <si>
    <t>Toastmasters Meeting #33</t>
  </si>
  <si>
    <t>Toastmasters Meeting #34</t>
  </si>
  <si>
    <t>Toastmasters Meeting #35</t>
  </si>
  <si>
    <t>Toastmasters Meeting #36</t>
  </si>
  <si>
    <t>Toastmasters Meeting #37</t>
  </si>
  <si>
    <t>Toastmasters Meeting #38</t>
  </si>
  <si>
    <t>Toastmasters Meeting #39</t>
  </si>
  <si>
    <t>Toastmasters Meeting #40</t>
  </si>
  <si>
    <t>Toastmasters Meeting #41</t>
  </si>
  <si>
    <t>Toastmasters Meeting #42</t>
  </si>
  <si>
    <t>Toastmasters Meeting #43</t>
  </si>
  <si>
    <t>Toastmasters Meeting #44</t>
  </si>
  <si>
    <t>Toastmasters Meeting #45</t>
  </si>
  <si>
    <t>Toastmasters Meeting #46</t>
  </si>
  <si>
    <t>Toastmasters Meeting #47</t>
  </si>
  <si>
    <t>Toastmasters Meeting #48</t>
  </si>
  <si>
    <t>Toastmasters Meeting #49</t>
  </si>
  <si>
    <t>Toastmasters Meeting #50</t>
  </si>
  <si>
    <t>Toastmasters Meeting #51</t>
  </si>
  <si>
    <t>Toastmasters Meeting #52</t>
  </si>
  <si>
    <t>Toastmasters Meeting #53</t>
  </si>
  <si>
    <t>Toastmasters Meeting #54</t>
  </si>
  <si>
    <t>Toastmasters Meeting #55</t>
  </si>
  <si>
    <t>Toastmasters Meeting #56</t>
  </si>
  <si>
    <t>Toastmasters Meeting #57</t>
  </si>
  <si>
    <t>Toastmasters Meeting #58</t>
  </si>
  <si>
    <t>Toastmasters Meeting #59</t>
  </si>
  <si>
    <t>Toastmasters Meeting #60</t>
  </si>
  <si>
    <t>Toastmasters Meeting #61</t>
  </si>
  <si>
    <t>Toastmasters Meeting #62</t>
  </si>
  <si>
    <t>Toastmasters Meeting #63</t>
  </si>
  <si>
    <t>Toastmasters Meeting #64</t>
  </si>
  <si>
    <t>Toastmasters Meeting #65</t>
  </si>
  <si>
    <t>Toastmasters Meeting #66</t>
  </si>
  <si>
    <t>Toastmasters Meeting #67</t>
  </si>
  <si>
    <t>Toastmasters Meeting #68</t>
  </si>
  <si>
    <t>Toastmasters Meeting #69</t>
  </si>
  <si>
    <t>Toastmasters Meeting #70</t>
  </si>
  <si>
    <t>Toastmasters Meeting #71</t>
  </si>
  <si>
    <t>Toastmasters Meeting #72</t>
  </si>
  <si>
    <t>Toastmasters Meeting #73</t>
  </si>
  <si>
    <t>Toastmasters Meeting #74</t>
  </si>
  <si>
    <t>Toastmasters Meeting #75</t>
  </si>
  <si>
    <t>Toastmasters Meeting #76</t>
  </si>
  <si>
    <t>Toastmasters Meeting #77</t>
  </si>
  <si>
    <t>Toastmasters Meeting #78</t>
  </si>
  <si>
    <t>Toastmasters Meeting #79</t>
  </si>
  <si>
    <t>Toastmasters Meeting #80</t>
  </si>
  <si>
    <t>Toastmasters Meeting #81</t>
  </si>
  <si>
    <t>Toastmasters Meeting #82</t>
  </si>
  <si>
    <t>Toastmasters Meeting #83</t>
  </si>
  <si>
    <t>Toastmasters Meeting #84</t>
  </si>
  <si>
    <t>Toastmasters Meeting #85</t>
  </si>
  <si>
    <t>Toastmasters Meeting #86</t>
  </si>
  <si>
    <t>Toastmasters Meeting #87</t>
  </si>
  <si>
    <t>Toastmasters Meeting #88</t>
  </si>
  <si>
    <t>Toastmasters Meeting #89</t>
  </si>
  <si>
    <t>Toastmasters Meeting #90</t>
  </si>
  <si>
    <t>Toastmasters Meeting #91</t>
  </si>
  <si>
    <t>Toastmasters Meeting #92</t>
  </si>
  <si>
    <t>Toastmasters Meeting #93</t>
  </si>
  <si>
    <t>Toastmasters Meeting #94</t>
  </si>
  <si>
    <t>Toastmasters Meeting #95</t>
  </si>
  <si>
    <t>Toastmasters Meeting #96</t>
  </si>
  <si>
    <t>Speech Evaluator</t>
  </si>
  <si>
    <t>Lorem Ipsum</t>
  </si>
  <si>
    <t>Dolor Sit</t>
  </si>
  <si>
    <t>Amet Consetetur</t>
  </si>
  <si>
    <t>Sadipscing Elitrs</t>
  </si>
  <si>
    <t>Ed Diam</t>
  </si>
  <si>
    <t>Nonumy Eirmod</t>
  </si>
  <si>
    <t>Tempor Invidunt</t>
  </si>
  <si>
    <t>Ut Labore</t>
  </si>
  <si>
    <t>Et Dolore</t>
  </si>
  <si>
    <t>Magna Aliquyam</t>
  </si>
  <si>
    <t>Erat Sed</t>
  </si>
  <si>
    <t>Diam Voluptua</t>
  </si>
  <si>
    <t>At Vero</t>
  </si>
  <si>
    <t>Eos Et</t>
  </si>
  <si>
    <t>Accusam Et</t>
  </si>
  <si>
    <t>Justo Duo</t>
  </si>
  <si>
    <t>Dolores Et</t>
  </si>
  <si>
    <t>Ea Rebum</t>
  </si>
  <si>
    <t>Stet Clita</t>
  </si>
  <si>
    <t>Kasd Gubergren</t>
  </si>
  <si>
    <t>No Sea</t>
  </si>
  <si>
    <t>Takimata Sanctus</t>
  </si>
  <si>
    <t>Est Lorem</t>
  </si>
  <si>
    <t>Ipsum Dolor</t>
  </si>
  <si>
    <t>Sit Amet</t>
  </si>
  <si>
    <t>Talking Widgets</t>
  </si>
  <si>
    <t>Protection</t>
  </si>
  <si>
    <t>If you find a tab to be protected, there is no password. Simply leave the password prompt blank. If any changes are required, reprotect sheet (without a password).</t>
  </si>
  <si>
    <t>Date Format</t>
  </si>
  <si>
    <t xml:space="preserve">Assign a meeting date to cell B1 on the duty roster. </t>
  </si>
  <si>
    <t>For cells c1 on, add the number of days between meetings. If the number is '7', all you have to do is update cell B1 and the other dates will automatically update.</t>
  </si>
  <si>
    <t>Meeting #1</t>
  </si>
  <si>
    <t>Meeting #2</t>
  </si>
  <si>
    <t>Meeting #3</t>
  </si>
  <si>
    <t>Club name:</t>
  </si>
  <si>
    <t>Duty Tracking</t>
  </si>
  <si>
    <r>
      <t xml:space="preserve">Enter the names of all club members in column 'A' of the </t>
    </r>
    <r>
      <rPr>
        <b/>
        <sz val="10"/>
        <rFont val="Arial"/>
        <family val="2"/>
      </rPr>
      <t>Duty Tracking</t>
    </r>
    <r>
      <rPr>
        <sz val="10"/>
        <rFont val="Arial"/>
        <family val="2"/>
      </rPr>
      <t xml:space="preserve"> spreadsheet.</t>
    </r>
  </si>
  <si>
    <t>The frequencies will be tallied on the Duty Tracking sheet.</t>
  </si>
  <si>
    <t>Meeting Timings</t>
  </si>
  <si>
    <t>12:07</t>
  </si>
  <si>
    <t>12:13</t>
  </si>
  <si>
    <t>12:25</t>
  </si>
  <si>
    <t>12:45</t>
  </si>
  <si>
    <t>12:50</t>
  </si>
  <si>
    <t>12:52</t>
  </si>
  <si>
    <t>Standard Timings</t>
  </si>
  <si>
    <t>12:09</t>
  </si>
  <si>
    <t>12:20</t>
  </si>
  <si>
    <t>Toastmaster introduces Topics Master</t>
  </si>
  <si>
    <t>General Evaluator and Reports</t>
  </si>
  <si>
    <t>12:55</t>
  </si>
  <si>
    <t xml:space="preserve"> Special Event Meeting Times</t>
  </si>
  <si>
    <t>Full hour</t>
  </si>
  <si>
    <t>55 minute</t>
  </si>
  <si>
    <t>longer speech</t>
  </si>
  <si>
    <t>Club meeting</t>
  </si>
  <si>
    <t>12:06</t>
  </si>
  <si>
    <t>12:08</t>
  </si>
  <si>
    <t>12:17</t>
  </si>
  <si>
    <t>12:21</t>
  </si>
  <si>
    <t>12:29</t>
  </si>
  <si>
    <t>12:36</t>
  </si>
  <si>
    <t>12:31</t>
  </si>
  <si>
    <t>12:37</t>
  </si>
  <si>
    <t>General Evaluator: and officers</t>
  </si>
  <si>
    <t>12:51</t>
  </si>
  <si>
    <t>3 Speakers</t>
  </si>
  <si>
    <t>3 speakers 5-7 minutes</t>
  </si>
  <si>
    <t>12:14</t>
  </si>
  <si>
    <t>12:28</t>
  </si>
  <si>
    <t>12:39</t>
  </si>
  <si>
    <t>12:38</t>
  </si>
  <si>
    <t>12:57</t>
  </si>
  <si>
    <t>12:58</t>
  </si>
  <si>
    <t xml:space="preserve">Go to the Timings sheet and enter the Agenda times in column 'A'. </t>
  </si>
  <si>
    <t>An earlier version of this automatic spreadsheet was first given to me by Shauib Karim of the Fingerhut Toastmasters club called Sound Bytes.</t>
  </si>
  <si>
    <t xml:space="preserve">Over the years, enhancements and improvements have been made to this tool. Feel free to pass the information along. Remember that this is </t>
  </si>
  <si>
    <r>
      <t xml:space="preserve">1) </t>
    </r>
    <r>
      <rPr>
        <b/>
        <sz val="10"/>
        <rFont val="Arial"/>
        <family val="2"/>
      </rPr>
      <t>Grant of Copyright License.</t>
    </r>
    <r>
      <rPr>
        <sz val="10"/>
        <rFont val="Arial"/>
        <family val="2"/>
      </rPr>
      <t xml:space="preserve"> Licensor grants You a worldwide, royalty-free, non-exclusive, sublicensable license, for the duration of the copyright, to do the following:</t>
    </r>
  </si>
  <si>
    <t>a) to reproduce the Original Work in copies, either alone or as part of a collective work;</t>
  </si>
  <si>
    <t>b) to translate, adapt, alter, transform, modify, or arrange the Original Work, thereby creating derivative works ("Derivative Works") based upon the Original Work;</t>
  </si>
  <si>
    <t>d) to perform the Original Work publicly; and</t>
  </si>
  <si>
    <t>e) to display the Original Work publicly.</t>
  </si>
  <si>
    <r>
      <t xml:space="preserve">c) to distribute or communicate copies of the Original Work and Derivative Works to the public, </t>
    </r>
    <r>
      <rPr>
        <u val="single"/>
        <sz val="10"/>
        <rFont val="Arial"/>
        <family val="2"/>
      </rPr>
      <t>with the proviso that you will share the credit for copies of Original Work or Derivative Works with the previous authors and contributors.</t>
    </r>
  </si>
  <si>
    <t>an open source community tool, and no one of us may claim rights to the concepts. It is intended for all Toastmasters clubs as a public domain scheduling tool.</t>
  </si>
  <si>
    <t>Speaker 3</t>
  </si>
  <si>
    <t>Date Goes Here --&gt;</t>
  </si>
  <si>
    <t>Theme Goes Here --&gt;</t>
  </si>
  <si>
    <t>Winter</t>
  </si>
  <si>
    <t>"______________________________"</t>
  </si>
  <si>
    <t>Book, Program, #, and Project Title</t>
  </si>
  <si>
    <t>5-7 Minutes or other timing</t>
  </si>
  <si>
    <t>tyro</t>
  </si>
  <si>
    <t>Speech Title 1</t>
  </si>
  <si>
    <t>Book, Program, #, and Project Title 1</t>
  </si>
  <si>
    <t>5-7 Minutes or other timing 1</t>
  </si>
  <si>
    <t>Speech Title 2</t>
  </si>
  <si>
    <t>Book, Program, #, and Project Title 2</t>
  </si>
  <si>
    <t>5-7 Minutes or other timing 2</t>
  </si>
  <si>
    <t>Speech Title 3</t>
  </si>
  <si>
    <t>Book, Program, #, and Project Title 3</t>
  </si>
  <si>
    <t>5-7 Minutes or other timing 3</t>
  </si>
  <si>
    <t>My Theme</t>
  </si>
  <si>
    <t>Evaluator 3</t>
  </si>
  <si>
    <t>yo</t>
  </si>
  <si>
    <t>-Explanation of GE Role</t>
  </si>
  <si>
    <t>-Reintroduces Toastmaster</t>
  </si>
  <si>
    <t>Speaker</t>
  </si>
  <si>
    <t>Club Member Names</t>
  </si>
  <si>
    <r>
      <t>Enter club member names on the '</t>
    </r>
    <r>
      <rPr>
        <b/>
        <sz val="10"/>
        <rFont val="Arial"/>
        <family val="2"/>
      </rPr>
      <t>Duty Tracking'</t>
    </r>
    <r>
      <rPr>
        <sz val="10"/>
        <rFont val="Arial"/>
        <family val="2"/>
      </rPr>
      <t xml:space="preserve"> Sheet</t>
    </r>
  </si>
  <si>
    <t>Enter names into Duty roster using the pulldown menu button. Names must first be added to the Duty Tracking Page.</t>
  </si>
  <si>
    <r>
      <t xml:space="preserve">Go to </t>
    </r>
    <r>
      <rPr>
        <b/>
        <sz val="10"/>
        <rFont val="Arial"/>
        <family val="2"/>
      </rPr>
      <t>'Agenda 1 Speaker'</t>
    </r>
    <r>
      <rPr>
        <sz val="10"/>
        <rFont val="Arial"/>
        <family val="2"/>
      </rPr>
      <t xml:space="preserve"> or '</t>
    </r>
    <r>
      <rPr>
        <b/>
        <sz val="10"/>
        <rFont val="Arial"/>
        <family val="2"/>
      </rPr>
      <t>Agenda 2 Speakers'</t>
    </r>
    <r>
      <rPr>
        <sz val="10"/>
        <rFont val="Arial"/>
        <family val="2"/>
      </rPr>
      <t xml:space="preserve"> tab. Find Cell F6. (See Yellow Box)</t>
    </r>
  </si>
  <si>
    <r>
      <t xml:space="preserve">Enter the Meeting Reference Number from line #26 on </t>
    </r>
    <r>
      <rPr>
        <b/>
        <sz val="10"/>
        <rFont val="Arial"/>
        <family val="2"/>
      </rPr>
      <t>'Duty Roster'</t>
    </r>
    <r>
      <rPr>
        <sz val="10"/>
        <rFont val="Arial"/>
        <family val="2"/>
      </rPr>
      <t xml:space="preserve"> into box F6 on the Agenda tab. (The reference corresponds to the meeting date.)</t>
    </r>
  </si>
  <si>
    <t>Note</t>
  </si>
  <si>
    <r>
      <t xml:space="preserve">This file may be used to create club agendas. The benefit is that you need only enter data on Duty Roster Tab to auto generate an agenda in one of the agenda tabs. This spreadsheet will also keep track of how many times a member has filled a particular role.
The agenda tabs in this sheet can be altered to look like your club's current agenda. You may need the assistance of an Excel Wizard. Once you understand the formulas used, it is not too hard to manipulate. </t>
    </r>
    <r>
      <rPr>
        <b/>
        <sz val="10"/>
        <color indexed="10"/>
        <rFont val="Arial"/>
        <family val="2"/>
      </rPr>
      <t>Make a backup copy of the spreadsheet before you make changes.
- Theo</t>
    </r>
  </si>
  <si>
    <r>
      <t xml:space="preserve">When selecting roles for a meeting, use the dropdown arrow to populate the fields of the </t>
    </r>
    <r>
      <rPr>
        <b/>
        <sz val="10"/>
        <rFont val="Arial"/>
        <family val="2"/>
      </rPr>
      <t>Duty Roster</t>
    </r>
    <r>
      <rPr>
        <sz val="10"/>
        <rFont val="Arial"/>
        <family val="2"/>
      </rPr>
      <t xml:space="preserve"> spreadsheet.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</si>
</sst>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s>
  <fonts count="56">
    <font>
      <sz val="10"/>
      <name val="Arial"/>
      <family val="0"/>
    </font>
    <font>
      <sz val="11"/>
      <color indexed="8"/>
      <name val="Calibri"/>
      <family val="2"/>
    </font>
    <font>
      <b/>
      <sz val="12"/>
      <name val="Arial"/>
      <family val="2"/>
    </font>
    <font>
      <b/>
      <sz val="10"/>
      <name val="Arial"/>
      <family val="2"/>
    </font>
    <font>
      <i/>
      <sz val="10"/>
      <name val="Arial"/>
      <family val="2"/>
    </font>
    <font>
      <b/>
      <sz val="10"/>
      <color indexed="12"/>
      <name val="Arial"/>
      <family val="2"/>
    </font>
    <font>
      <sz val="10"/>
      <color indexed="12"/>
      <name val="Arial"/>
      <family val="2"/>
    </font>
    <font>
      <b/>
      <sz val="12"/>
      <name val="Times New Roman"/>
      <family val="1"/>
    </font>
    <font>
      <sz val="10"/>
      <name val="Times New Roman"/>
      <family val="1"/>
    </font>
    <font>
      <u val="single"/>
      <sz val="10"/>
      <name val="Arial"/>
      <family val="2"/>
    </font>
    <font>
      <b/>
      <sz val="12"/>
      <color indexed="12"/>
      <name val="Times New Roman"/>
      <family val="1"/>
    </font>
    <font>
      <b/>
      <sz val="12"/>
      <color indexed="10"/>
      <name val="Times New Roman"/>
      <family val="1"/>
    </font>
    <font>
      <sz val="12"/>
      <name val="Times New Roman"/>
      <family val="1"/>
    </font>
    <font>
      <i/>
      <sz val="12"/>
      <color indexed="10"/>
      <name val="Times New Roman"/>
      <family val="1"/>
    </font>
    <font>
      <b/>
      <i/>
      <sz val="12"/>
      <name val="Arial"/>
      <family val="2"/>
    </font>
    <font>
      <b/>
      <sz val="10"/>
      <color indexed="57"/>
      <name val="Arial"/>
      <family val="2"/>
    </font>
    <font>
      <sz val="8"/>
      <name val="Arial"/>
      <family val="2"/>
    </font>
    <font>
      <sz val="12"/>
      <name val="Arial"/>
      <family val="2"/>
    </font>
    <font>
      <b/>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Tahoma"/>
      <family val="2"/>
    </font>
    <font>
      <b/>
      <u val="single"/>
      <sz val="11"/>
      <color indexed="8"/>
      <name val="Tahoma"/>
      <family val="2"/>
    </font>
    <font>
      <sz val="11"/>
      <color indexed="8"/>
      <name val="Tahoma"/>
      <family val="2"/>
    </font>
    <font>
      <u val="single"/>
      <sz val="11"/>
      <color indexed="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22"/>
        <bgColor indexed="64"/>
      </patternFill>
    </fill>
    <fill>
      <patternFill patternType="solid">
        <fgColor indexed="13"/>
        <bgColor indexed="64"/>
      </patternFill>
    </fill>
    <fill>
      <patternFill patternType="solid">
        <fgColor indexed="46"/>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medium"/>
      <right style="thin"/>
      <top style="thin"/>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style="medium"/>
    </border>
    <border>
      <left style="medium"/>
      <right style="thin"/>
      <top style="medium"/>
      <bottom style="medium"/>
    </border>
    <border>
      <left style="thin"/>
      <right style="thin"/>
      <top style="medium"/>
      <bottom style="mediu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3" fillId="0" borderId="7">
      <alignment wrapText="1"/>
      <protection/>
    </xf>
    <xf numFmtId="0" fontId="51" fillId="31" borderId="0" applyNumberFormat="0" applyBorder="0" applyAlignment="0" applyProtection="0"/>
    <xf numFmtId="0" fontId="8" fillId="0" borderId="0">
      <alignment/>
      <protection/>
    </xf>
    <xf numFmtId="0" fontId="0" fillId="32" borderId="8" applyNumberFormat="0" applyFont="0" applyAlignment="0" applyProtection="0"/>
    <xf numFmtId="0" fontId="52" fillId="27" borderId="9"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10" applyNumberFormat="0" applyFill="0" applyAlignment="0" applyProtection="0"/>
    <xf numFmtId="0" fontId="55" fillId="0" borderId="0" applyNumberFormat="0" applyFill="0" applyBorder="0" applyAlignment="0" applyProtection="0"/>
  </cellStyleXfs>
  <cellXfs count="90">
    <xf numFmtId="0" fontId="0" fillId="0" borderId="0" xfId="0" applyAlignment="1">
      <alignment/>
    </xf>
    <xf numFmtId="0" fontId="0" fillId="0" borderId="0" xfId="0" applyFill="1" applyBorder="1" applyAlignment="1">
      <alignment/>
    </xf>
    <xf numFmtId="0" fontId="3" fillId="0" borderId="0" xfId="0" applyFont="1" applyAlignment="1">
      <alignment/>
    </xf>
    <xf numFmtId="0" fontId="0" fillId="0" borderId="11" xfId="0" applyBorder="1" applyAlignment="1">
      <alignment/>
    </xf>
    <xf numFmtId="0" fontId="0" fillId="0" borderId="0" xfId="0" applyAlignment="1">
      <alignment wrapText="1"/>
    </xf>
    <xf numFmtId="0" fontId="7" fillId="0" borderId="0" xfId="0" applyFont="1" applyAlignment="1">
      <alignment/>
    </xf>
    <xf numFmtId="0" fontId="0" fillId="33" borderId="0" xfId="0" applyFill="1" applyAlignment="1">
      <alignment/>
    </xf>
    <xf numFmtId="0" fontId="3" fillId="0" borderId="11" xfId="0" applyFont="1" applyFill="1" applyBorder="1" applyAlignment="1">
      <alignment wrapText="1"/>
    </xf>
    <xf numFmtId="0" fontId="6" fillId="0" borderId="0" xfId="0" applyFont="1" applyAlignment="1">
      <alignment/>
    </xf>
    <xf numFmtId="0" fontId="3" fillId="34" borderId="0" xfId="0" applyFont="1" applyFill="1" applyAlignment="1">
      <alignment/>
    </xf>
    <xf numFmtId="0" fontId="3" fillId="34" borderId="11" xfId="0" applyFont="1" applyFill="1" applyBorder="1" applyAlignment="1">
      <alignment horizontal="center"/>
    </xf>
    <xf numFmtId="0" fontId="0" fillId="0" borderId="0" xfId="0" applyAlignment="1" applyProtection="1">
      <alignment/>
      <protection locked="0"/>
    </xf>
    <xf numFmtId="0" fontId="3" fillId="0" borderId="0" xfId="0" applyFont="1" applyAlignment="1" applyProtection="1">
      <alignment/>
      <protection locked="0"/>
    </xf>
    <xf numFmtId="0" fontId="3" fillId="0" borderId="11" xfId="0" applyFont="1" applyFill="1" applyBorder="1" applyAlignment="1" applyProtection="1">
      <alignment/>
      <protection locked="0"/>
    </xf>
    <xf numFmtId="0" fontId="6" fillId="0" borderId="0" xfId="0" applyFont="1" applyAlignment="1" applyProtection="1">
      <alignment/>
      <protection locked="0"/>
    </xf>
    <xf numFmtId="0" fontId="3" fillId="0" borderId="0" xfId="0" applyFont="1" applyAlignment="1">
      <alignment vertical="top"/>
    </xf>
    <xf numFmtId="0" fontId="0" fillId="0" borderId="0" xfId="0" applyAlignment="1" quotePrefix="1">
      <alignment horizontal="left" vertical="top"/>
    </xf>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xf>
    <xf numFmtId="0" fontId="3" fillId="0" borderId="11" xfId="0" applyFont="1" applyFill="1" applyBorder="1" applyAlignment="1">
      <alignment/>
    </xf>
    <xf numFmtId="0" fontId="0" fillId="0" borderId="11" xfId="0" applyFill="1" applyBorder="1" applyAlignment="1" applyProtection="1">
      <alignment/>
      <protection locked="0"/>
    </xf>
    <xf numFmtId="0" fontId="3" fillId="0" borderId="11" xfId="0" applyFont="1" applyFill="1" applyBorder="1" applyAlignment="1">
      <alignment/>
    </xf>
    <xf numFmtId="0" fontId="3" fillId="0" borderId="11" xfId="0" applyFont="1" applyBorder="1" applyAlignment="1" applyProtection="1">
      <alignment/>
      <protection locked="0"/>
    </xf>
    <xf numFmtId="0" fontId="5" fillId="0" borderId="11" xfId="0" applyFont="1" applyFill="1" applyBorder="1" applyAlignment="1">
      <alignment/>
    </xf>
    <xf numFmtId="0" fontId="6" fillId="0" borderId="11" xfId="0" applyFont="1" applyFill="1" applyBorder="1" applyAlignment="1" applyProtection="1">
      <alignment/>
      <protection locked="0"/>
    </xf>
    <xf numFmtId="0" fontId="0" fillId="0" borderId="11" xfId="0" applyFont="1" applyFill="1" applyBorder="1" applyAlignment="1">
      <alignment horizontal="right" wrapText="1"/>
    </xf>
    <xf numFmtId="0" fontId="0" fillId="0" borderId="11" xfId="0" applyFill="1" applyBorder="1" applyAlignment="1" applyProtection="1">
      <alignment wrapText="1"/>
      <protection locked="0"/>
    </xf>
    <xf numFmtId="0" fontId="0" fillId="0" borderId="11" xfId="0" applyFont="1" applyBorder="1" applyAlignment="1" applyProtection="1">
      <alignment/>
      <protection locked="0"/>
    </xf>
    <xf numFmtId="0" fontId="0" fillId="0" borderId="11" xfId="0" applyFont="1" applyFill="1" applyBorder="1" applyAlignment="1">
      <alignment horizontal="right"/>
    </xf>
    <xf numFmtId="0" fontId="0" fillId="0" borderId="11" xfId="0" applyFont="1" applyFill="1" applyBorder="1" applyAlignment="1" applyProtection="1">
      <alignment/>
      <protection locked="0"/>
    </xf>
    <xf numFmtId="0" fontId="0" fillId="35" borderId="11" xfId="0" applyFont="1" applyFill="1" applyBorder="1" applyAlignment="1" applyProtection="1">
      <alignment/>
      <protection locked="0"/>
    </xf>
    <xf numFmtId="0" fontId="0" fillId="36" borderId="11" xfId="0" applyFill="1" applyBorder="1" applyAlignment="1">
      <alignment/>
    </xf>
    <xf numFmtId="0" fontId="3" fillId="35" borderId="11" xfId="0" applyFont="1" applyFill="1" applyBorder="1" applyAlignment="1">
      <alignment/>
    </xf>
    <xf numFmtId="20" fontId="0" fillId="0" borderId="0" xfId="0" applyNumberFormat="1" applyAlignment="1">
      <alignment/>
    </xf>
    <xf numFmtId="49" fontId="0" fillId="0" borderId="0" xfId="0" applyNumberFormat="1" applyAlignment="1">
      <alignment/>
    </xf>
    <xf numFmtId="0" fontId="7" fillId="0" borderId="0" xfId="0" applyFont="1" applyFill="1" applyBorder="1" applyAlignment="1" applyProtection="1">
      <alignment vertical="top" wrapText="1"/>
      <protection/>
    </xf>
    <xf numFmtId="0" fontId="7" fillId="0" borderId="0" xfId="0" applyFont="1" applyAlignment="1">
      <alignment/>
    </xf>
    <xf numFmtId="0" fontId="7" fillId="0" borderId="0" xfId="0" applyFont="1" applyFill="1" applyBorder="1" applyAlignment="1" applyProtection="1">
      <alignment horizontal="center" vertical="top" wrapText="1"/>
      <protection/>
    </xf>
    <xf numFmtId="0" fontId="7" fillId="0" borderId="0" xfId="0" applyFont="1" applyAlignment="1" applyProtection="1">
      <alignment/>
      <protection/>
    </xf>
    <xf numFmtId="14" fontId="7" fillId="0" borderId="0" xfId="0" applyNumberFormat="1" applyFont="1" applyFill="1" applyBorder="1" applyAlignment="1" applyProtection="1">
      <alignment horizontal="center" vertical="top" wrapText="1"/>
      <protection/>
    </xf>
    <xf numFmtId="0" fontId="7" fillId="37" borderId="11" xfId="56" applyFont="1" applyFill="1" applyBorder="1" applyAlignment="1" applyProtection="1">
      <alignment horizontal="right"/>
      <protection locked="0"/>
    </xf>
    <xf numFmtId="0" fontId="7" fillId="0" borderId="0" xfId="56" applyNumberFormat="1" applyFont="1" applyFill="1" applyBorder="1" applyAlignment="1" applyProtection="1">
      <alignment/>
      <protection/>
    </xf>
    <xf numFmtId="0" fontId="7" fillId="0" borderId="0" xfId="0" applyFont="1" applyFill="1" applyAlignment="1" applyProtection="1">
      <alignment/>
      <protection/>
    </xf>
    <xf numFmtId="0" fontId="7" fillId="0" borderId="0" xfId="0" applyFont="1" applyFill="1" applyBorder="1" applyAlignment="1" applyProtection="1">
      <alignment/>
      <protection/>
    </xf>
    <xf numFmtId="49" fontId="7" fillId="0" borderId="0" xfId="0" applyNumberFormat="1" applyFont="1" applyFill="1" applyBorder="1" applyAlignment="1" applyProtection="1">
      <alignment vertical="top" wrapText="1"/>
      <protection/>
    </xf>
    <xf numFmtId="49" fontId="7" fillId="0" borderId="0" xfId="0" applyNumberFormat="1" applyFont="1" applyAlignment="1">
      <alignment/>
    </xf>
    <xf numFmtId="49" fontId="7" fillId="0" borderId="0" xfId="0" applyNumberFormat="1" applyFont="1" applyAlignment="1">
      <alignment/>
    </xf>
    <xf numFmtId="49" fontId="7" fillId="0" borderId="0" xfId="0" applyNumberFormat="1" applyFont="1" applyAlignment="1" quotePrefix="1">
      <alignment horizontal="left" indent="2"/>
    </xf>
    <xf numFmtId="49" fontId="7" fillId="0" borderId="0" xfId="0" applyNumberFormat="1" applyFont="1" applyAlignment="1">
      <alignment horizontal="left" indent="2"/>
    </xf>
    <xf numFmtId="0" fontId="0" fillId="0" borderId="0" xfId="0" applyAlignment="1">
      <alignment/>
    </xf>
    <xf numFmtId="0" fontId="7" fillId="0" borderId="0" xfId="0" applyFont="1" applyAlignment="1" quotePrefix="1">
      <alignment/>
    </xf>
    <xf numFmtId="0" fontId="7" fillId="0" borderId="0" xfId="0" applyFont="1" applyFill="1" applyBorder="1" applyAlignment="1" applyProtection="1">
      <alignment horizontal="right" vertical="top" wrapText="1"/>
      <protection/>
    </xf>
    <xf numFmtId="0" fontId="7" fillId="0" borderId="0" xfId="0" applyFont="1" applyFill="1" applyAlignment="1" applyProtection="1">
      <alignment horizontal="right"/>
      <protection/>
    </xf>
    <xf numFmtId="0" fontId="7" fillId="0" borderId="0" xfId="0" applyFont="1" applyAlignment="1" quotePrefix="1">
      <alignment horizontal="left" indent="4"/>
    </xf>
    <xf numFmtId="0" fontId="7" fillId="0" borderId="0" xfId="0" applyFont="1" applyAlignment="1" quotePrefix="1">
      <alignment horizontal="left" indent="2"/>
    </xf>
    <xf numFmtId="0" fontId="7" fillId="0" borderId="0" xfId="56" applyNumberFormat="1" applyFont="1" applyFill="1" applyBorder="1" applyAlignment="1" applyProtection="1">
      <alignment horizontal="center"/>
      <protection/>
    </xf>
    <xf numFmtId="0" fontId="11" fillId="0" borderId="0" xfId="56" applyNumberFormat="1" applyFont="1" applyFill="1" applyBorder="1" applyAlignment="1" applyProtection="1">
      <alignment horizontal="center"/>
      <protection/>
    </xf>
    <xf numFmtId="0" fontId="10" fillId="0" borderId="0" xfId="56" applyNumberFormat="1" applyFont="1" applyFill="1" applyBorder="1" applyAlignment="1" applyProtection="1">
      <alignment horizontal="center"/>
      <protection/>
    </xf>
    <xf numFmtId="0" fontId="7" fillId="0" borderId="0" xfId="0" applyFont="1" applyFill="1" applyAlignment="1" applyProtection="1">
      <alignment horizontal="center"/>
      <protection/>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0" fillId="0" borderId="0" xfId="0" applyFill="1" applyAlignment="1">
      <alignment/>
    </xf>
    <xf numFmtId="0" fontId="15" fillId="34" borderId="12" xfId="0" applyFont="1" applyFill="1" applyBorder="1" applyAlignment="1">
      <alignment wrapText="1"/>
    </xf>
    <xf numFmtId="0" fontId="2" fillId="38" borderId="11" xfId="0" applyFont="1" applyFill="1" applyBorder="1" applyAlignment="1">
      <alignment horizontal="center"/>
    </xf>
    <xf numFmtId="14" fontId="2" fillId="37" borderId="11" xfId="0" applyNumberFormat="1" applyFont="1" applyFill="1" applyBorder="1" applyAlignment="1">
      <alignment horizontal="center"/>
    </xf>
    <xf numFmtId="14" fontId="0" fillId="35" borderId="11" xfId="0" applyNumberFormat="1" applyFont="1" applyFill="1" applyBorder="1" applyAlignment="1" applyProtection="1">
      <alignment horizontal="center" wrapText="1"/>
      <protection locked="0"/>
    </xf>
    <xf numFmtId="0" fontId="3" fillId="0" borderId="11" xfId="0" applyFont="1" applyBorder="1" applyAlignment="1">
      <alignment/>
    </xf>
    <xf numFmtId="0" fontId="0" fillId="0" borderId="11" xfId="0" applyBorder="1" applyAlignment="1">
      <alignment vertical="top"/>
    </xf>
    <xf numFmtId="14" fontId="3" fillId="0" borderId="11" xfId="0" applyNumberFormat="1" applyFont="1" applyBorder="1" applyAlignment="1">
      <alignment/>
    </xf>
    <xf numFmtId="0" fontId="8" fillId="0" borderId="11" xfId="0" applyFont="1" applyBorder="1" applyAlignment="1">
      <alignment/>
    </xf>
    <xf numFmtId="0" fontId="15" fillId="34" borderId="13" xfId="0" applyFont="1" applyFill="1" applyBorder="1" applyAlignment="1">
      <alignment horizontal="center" wrapText="1"/>
    </xf>
    <xf numFmtId="0" fontId="15" fillId="34" borderId="14" xfId="0" applyFont="1" applyFill="1" applyBorder="1" applyAlignment="1">
      <alignment horizontal="center" wrapText="1"/>
    </xf>
    <xf numFmtId="164" fontId="8" fillId="0" borderId="15" xfId="0" applyNumberFormat="1" applyFont="1" applyBorder="1" applyAlignment="1">
      <alignment horizontal="center"/>
    </xf>
    <xf numFmtId="164" fontId="8" fillId="34" borderId="15" xfId="0" applyNumberFormat="1" applyFont="1" applyFill="1" applyBorder="1" applyAlignment="1">
      <alignment horizontal="center"/>
    </xf>
    <xf numFmtId="0" fontId="8" fillId="0" borderId="11" xfId="0" applyFont="1" applyFill="1" applyBorder="1" applyAlignment="1">
      <alignment/>
    </xf>
    <xf numFmtId="49" fontId="3" fillId="0" borderId="0" xfId="0" applyNumberFormat="1" applyFont="1" applyAlignment="1">
      <alignment/>
    </xf>
    <xf numFmtId="49" fontId="0" fillId="0" borderId="0" xfId="0" applyNumberFormat="1" applyAlignment="1">
      <alignment horizontal="left"/>
    </xf>
    <xf numFmtId="0" fontId="0" fillId="0" borderId="0" xfId="0" applyFont="1" applyAlignment="1">
      <alignment/>
    </xf>
    <xf numFmtId="0" fontId="0" fillId="0" borderId="11" xfId="0" applyFont="1" applyFill="1" applyBorder="1" applyAlignment="1" applyProtection="1">
      <alignment wrapText="1"/>
      <protection locked="0"/>
    </xf>
    <xf numFmtId="0" fontId="3" fillId="0" borderId="0" xfId="0" applyFont="1" applyFill="1" applyBorder="1" applyAlignment="1" applyProtection="1">
      <alignment horizontal="right" vertical="top" wrapText="1"/>
      <protection/>
    </xf>
    <xf numFmtId="0" fontId="7" fillId="0" borderId="0" xfId="56" applyNumberFormat="1" applyFont="1" applyFill="1" applyBorder="1" applyAlignment="1" applyProtection="1">
      <alignment horizontal="left" indent="2"/>
      <protection/>
    </xf>
    <xf numFmtId="0" fontId="7" fillId="0" borderId="0" xfId="0" applyFont="1" applyAlignment="1">
      <alignment horizontal="center"/>
    </xf>
    <xf numFmtId="0" fontId="17" fillId="0" borderId="0" xfId="0" applyFont="1" applyAlignment="1">
      <alignment/>
    </xf>
    <xf numFmtId="0" fontId="17" fillId="0" borderId="0" xfId="0" applyFont="1" applyAlignment="1">
      <alignment/>
    </xf>
    <xf numFmtId="0" fontId="0" fillId="0" borderId="11" xfId="0" applyFont="1" applyBorder="1" applyAlignment="1">
      <alignment wrapText="1"/>
    </xf>
    <xf numFmtId="0" fontId="8" fillId="0" borderId="11" xfId="0" applyFont="1" applyBorder="1" applyAlignment="1">
      <alignment/>
    </xf>
    <xf numFmtId="0" fontId="8" fillId="0" borderId="15" xfId="0" applyFont="1" applyFill="1" applyBorder="1" applyAlignment="1">
      <alignment/>
    </xf>
    <xf numFmtId="0" fontId="0" fillId="0" borderId="0" xfId="0" applyFont="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ame" xfId="54"/>
    <cellStyle name="Neutral" xfId="55"/>
    <cellStyle name="Normal_Toastmasters signup from Lloyd" xfId="56"/>
    <cellStyle name="Note" xfId="57"/>
    <cellStyle name="Output" xfId="58"/>
    <cellStyle name="Percent" xfId="59"/>
    <cellStyle name="Title" xfId="60"/>
    <cellStyle name="Total" xfId="61"/>
    <cellStyle name="Warning Text" xfId="62"/>
  </cellStyles>
  <dxfs count="44">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7</xdr:row>
      <xdr:rowOff>0</xdr:rowOff>
    </xdr:from>
    <xdr:to>
      <xdr:col>7</xdr:col>
      <xdr:colOff>476250</xdr:colOff>
      <xdr:row>14</xdr:row>
      <xdr:rowOff>95250</xdr:rowOff>
    </xdr:to>
    <xdr:sp>
      <xdr:nvSpPr>
        <xdr:cNvPr id="1" name="AutoShape 2"/>
        <xdr:cNvSpPr>
          <a:spLocks/>
        </xdr:cNvSpPr>
      </xdr:nvSpPr>
      <xdr:spPr>
        <a:xfrm>
          <a:off x="7486650" y="1362075"/>
          <a:ext cx="1990725" cy="1495425"/>
        </a:xfrm>
        <a:prstGeom prst="wedgeRectCallout">
          <a:avLst>
            <a:gd name="adj1" fmla="val -5222"/>
            <a:gd name="adj2" fmla="val -65611"/>
          </a:avLst>
        </a:prstGeom>
        <a:solidFill>
          <a:srgbClr val="FFFF00"/>
        </a:solidFill>
        <a:ln w="9525" cmpd="sng">
          <a:solidFill>
            <a:srgbClr val="000000"/>
          </a:solidFill>
          <a:headEnd type="none"/>
          <a:tailEnd type="none"/>
        </a:ln>
      </xdr:spPr>
      <xdr:txBody>
        <a:bodyPr vertOverflow="clip" wrap="square" lIns="36576" tIns="22860" rIns="0" bIns="0"/>
        <a:p>
          <a:pPr algn="l">
            <a:defRPr/>
          </a:pPr>
          <a:r>
            <a:rPr lang="en-US" cap="none" sz="1100" b="1" i="0" u="none" baseline="0">
              <a:solidFill>
                <a:srgbClr val="000000"/>
              </a:solidFill>
            </a:rPr>
            <a:t>Enter the number corresponding to the "Meeting #" row in the </a:t>
          </a:r>
          <a:r>
            <a:rPr lang="en-US" cap="none" sz="1100" b="1" i="0" u="sng" baseline="0">
              <a:solidFill>
                <a:srgbClr val="000000"/>
              </a:solidFill>
            </a:rPr>
            <a:t>Duty Roster 2007</a:t>
          </a:r>
          <a:r>
            <a:rPr lang="en-US" cap="none" sz="1100" b="1" i="0" u="none" baseline="0">
              <a:solidFill>
                <a:srgbClr val="000000"/>
              </a:solidFill>
            </a:rPr>
            <a:t> sheet, and everything else will populate! 
</a:t>
          </a:r>
          <a:r>
            <a:rPr lang="en-US" cap="none" sz="1100" b="0" i="0" u="none" baseline="0">
              <a:solidFill>
                <a:srgbClr val="000000"/>
              </a:solidFill>
            </a:rPr>
            <a:t>(see row 32 of Duty Roster</a:t>
          </a:r>
          <a:r>
            <a:rPr lang="en-US" cap="none" sz="1100" b="0" i="0" u="sng" baseline="0">
              <a:solidFill>
                <a:srgbClr val="000000"/>
              </a:solidFill>
            </a:rPr>
            <a:t> 2007</a:t>
          </a:r>
          <a:r>
            <a:rPr lang="en-US" cap="none" sz="1100" b="0" i="0" u="none" baseline="0">
              <a:solidFill>
                <a:srgbClr val="000000"/>
              </a:solidFill>
            </a:rPr>
            <a:t> tab)</a:t>
          </a:r>
        </a:p>
      </xdr:txBody>
    </xdr:sp>
    <xdr:clientData/>
  </xdr:twoCellAnchor>
  <xdr:twoCellAnchor>
    <xdr:from>
      <xdr:col>2</xdr:col>
      <xdr:colOff>1514475</xdr:colOff>
      <xdr:row>0</xdr:row>
      <xdr:rowOff>28575</xdr:rowOff>
    </xdr:from>
    <xdr:to>
      <xdr:col>2</xdr:col>
      <xdr:colOff>1971675</xdr:colOff>
      <xdr:row>2</xdr:row>
      <xdr:rowOff>190500</xdr:rowOff>
    </xdr:to>
    <xdr:pic>
      <xdr:nvPicPr>
        <xdr:cNvPr id="2" name="Picture 5"/>
        <xdr:cNvPicPr preferRelativeResize="1">
          <a:picLocks noChangeAspect="1"/>
        </xdr:cNvPicPr>
      </xdr:nvPicPr>
      <xdr:blipFill>
        <a:blip r:embed="rId1"/>
        <a:stretch>
          <a:fillRect/>
        </a:stretch>
      </xdr:blipFill>
      <xdr:spPr>
        <a:xfrm>
          <a:off x="2638425" y="28575"/>
          <a:ext cx="4572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7</xdr:row>
      <xdr:rowOff>0</xdr:rowOff>
    </xdr:from>
    <xdr:to>
      <xdr:col>7</xdr:col>
      <xdr:colOff>476250</xdr:colOff>
      <xdr:row>14</xdr:row>
      <xdr:rowOff>95250</xdr:rowOff>
    </xdr:to>
    <xdr:sp>
      <xdr:nvSpPr>
        <xdr:cNvPr id="1" name="AutoShape 1"/>
        <xdr:cNvSpPr>
          <a:spLocks/>
        </xdr:cNvSpPr>
      </xdr:nvSpPr>
      <xdr:spPr>
        <a:xfrm>
          <a:off x="8020050" y="1362075"/>
          <a:ext cx="1990725" cy="1495425"/>
        </a:xfrm>
        <a:prstGeom prst="wedgeRectCallout">
          <a:avLst>
            <a:gd name="adj1" fmla="val -5222"/>
            <a:gd name="adj2" fmla="val -65611"/>
          </a:avLst>
        </a:prstGeom>
        <a:solidFill>
          <a:srgbClr val="FFFF00"/>
        </a:solidFill>
        <a:ln w="9525" cmpd="sng">
          <a:solidFill>
            <a:srgbClr val="000000"/>
          </a:solidFill>
          <a:headEnd type="none"/>
          <a:tailEnd type="none"/>
        </a:ln>
      </xdr:spPr>
      <xdr:txBody>
        <a:bodyPr vertOverflow="clip" wrap="square" lIns="36576" tIns="22860" rIns="0" bIns="0"/>
        <a:p>
          <a:pPr algn="l">
            <a:defRPr/>
          </a:pPr>
          <a:r>
            <a:rPr lang="en-US" cap="none" sz="1100" b="1" i="0" u="none" baseline="0">
              <a:solidFill>
                <a:srgbClr val="000000"/>
              </a:solidFill>
            </a:rPr>
            <a:t>Enter the number corresponding to the "Meeting #" row in the </a:t>
          </a:r>
          <a:r>
            <a:rPr lang="en-US" cap="none" sz="1100" b="1" i="0" u="sng" baseline="0">
              <a:solidFill>
                <a:srgbClr val="000000"/>
              </a:solidFill>
            </a:rPr>
            <a:t>Duty Roster 2007</a:t>
          </a:r>
          <a:r>
            <a:rPr lang="en-US" cap="none" sz="1100" b="1" i="0" u="none" baseline="0">
              <a:solidFill>
                <a:srgbClr val="000000"/>
              </a:solidFill>
            </a:rPr>
            <a:t> sheet, and everything else will populate! 
</a:t>
          </a:r>
          <a:r>
            <a:rPr lang="en-US" cap="none" sz="1100" b="0" i="0" u="none" baseline="0">
              <a:solidFill>
                <a:srgbClr val="000000"/>
              </a:solidFill>
            </a:rPr>
            <a:t>(see row 32 of Duty Roster</a:t>
          </a:r>
          <a:r>
            <a:rPr lang="en-US" cap="none" sz="1100" b="0" i="0" u="sng" baseline="0">
              <a:solidFill>
                <a:srgbClr val="000000"/>
              </a:solidFill>
            </a:rPr>
            <a:t> 2007</a:t>
          </a:r>
          <a:r>
            <a:rPr lang="en-US" cap="none" sz="1100" b="0" i="0" u="none" baseline="0">
              <a:solidFill>
                <a:srgbClr val="000000"/>
              </a:solidFill>
            </a:rPr>
            <a:t> tab)</a:t>
          </a:r>
        </a:p>
      </xdr:txBody>
    </xdr:sp>
    <xdr:clientData/>
  </xdr:twoCellAnchor>
  <xdr:twoCellAnchor>
    <xdr:from>
      <xdr:col>2</xdr:col>
      <xdr:colOff>2076450</xdr:colOff>
      <xdr:row>0</xdr:row>
      <xdr:rowOff>123825</xdr:rowOff>
    </xdr:from>
    <xdr:to>
      <xdr:col>2</xdr:col>
      <xdr:colOff>2533650</xdr:colOff>
      <xdr:row>2</xdr:row>
      <xdr:rowOff>200025</xdr:rowOff>
    </xdr:to>
    <xdr:pic>
      <xdr:nvPicPr>
        <xdr:cNvPr id="2" name="Picture 5"/>
        <xdr:cNvPicPr preferRelativeResize="1">
          <a:picLocks noChangeAspect="1"/>
        </xdr:cNvPicPr>
      </xdr:nvPicPr>
      <xdr:blipFill>
        <a:blip r:embed="rId1"/>
        <a:stretch>
          <a:fillRect/>
        </a:stretch>
      </xdr:blipFill>
      <xdr:spPr>
        <a:xfrm>
          <a:off x="3314700" y="123825"/>
          <a:ext cx="4572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0"/>
  <sheetViews>
    <sheetView zoomScalePageLayoutView="0" workbookViewId="0" topLeftCell="A1">
      <selection activeCell="A4" sqref="A4"/>
    </sheetView>
  </sheetViews>
  <sheetFormatPr defaultColWidth="9.140625" defaultRowHeight="12.75"/>
  <sheetData>
    <row r="1" ht="12.75">
      <c r="A1" t="s">
        <v>267</v>
      </c>
    </row>
    <row r="2" ht="12.75">
      <c r="A2" t="s">
        <v>268</v>
      </c>
    </row>
    <row r="3" ht="12.75">
      <c r="A3" s="79" t="s">
        <v>275</v>
      </c>
    </row>
    <row r="5" ht="12.75">
      <c r="A5" s="79" t="s">
        <v>269</v>
      </c>
    </row>
    <row r="6" ht="12.75">
      <c r="A6" s="79" t="s">
        <v>270</v>
      </c>
    </row>
    <row r="7" ht="12.75">
      <c r="A7" s="79" t="s">
        <v>271</v>
      </c>
    </row>
    <row r="8" ht="12.75">
      <c r="A8" s="79" t="s">
        <v>274</v>
      </c>
    </row>
    <row r="9" ht="12.75">
      <c r="A9" s="79" t="s">
        <v>272</v>
      </c>
    </row>
    <row r="10" ht="12.75">
      <c r="A10" s="79" t="s">
        <v>273</v>
      </c>
    </row>
  </sheetData>
  <sheetProtection sheet="1" objects="1" scenario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rgb="FF00B050"/>
  </sheetPr>
  <dimension ref="A2:C206"/>
  <sheetViews>
    <sheetView tabSelected="1" view="pageBreakPreview" zoomScaleSheetLayoutView="100" workbookViewId="0" topLeftCell="A1">
      <selection activeCell="C18" sqref="C18"/>
    </sheetView>
  </sheetViews>
  <sheetFormatPr defaultColWidth="8.8515625" defaultRowHeight="12.75"/>
  <cols>
    <col min="1" max="1" width="32.57421875" style="18" customWidth="1"/>
    <col min="2" max="2" width="3.57421875" style="19" bestFit="1" customWidth="1"/>
    <col min="3" max="3" width="71.7109375" style="17" customWidth="1"/>
    <col min="4" max="16384" width="8.8515625" style="18" customWidth="1"/>
  </cols>
  <sheetData>
    <row r="2" spans="1:3" ht="140.25">
      <c r="A2" s="15" t="s">
        <v>304</v>
      </c>
      <c r="C2" s="89" t="s">
        <v>305</v>
      </c>
    </row>
    <row r="4" spans="1:3" ht="12.75">
      <c r="A4" s="15" t="s">
        <v>21</v>
      </c>
      <c r="B4" s="16" t="s">
        <v>22</v>
      </c>
      <c r="C4" s="89" t="s">
        <v>300</v>
      </c>
    </row>
    <row r="5" spans="2:3" ht="25.5">
      <c r="B5" s="16">
        <v>2</v>
      </c>
      <c r="C5" s="89" t="s">
        <v>301</v>
      </c>
    </row>
    <row r="6" spans="2:3" ht="25.5">
      <c r="B6" s="16">
        <v>3</v>
      </c>
      <c r="C6" s="89" t="s">
        <v>302</v>
      </c>
    </row>
    <row r="7" spans="2:3" ht="25.5">
      <c r="B7" s="16">
        <v>4</v>
      </c>
      <c r="C7" s="89" t="s">
        <v>303</v>
      </c>
    </row>
    <row r="8" spans="2:3" ht="12.75">
      <c r="B8" s="16">
        <v>5</v>
      </c>
      <c r="C8" s="17" t="s">
        <v>23</v>
      </c>
    </row>
    <row r="9" ht="12.75">
      <c r="B9" s="16"/>
    </row>
    <row r="10" spans="1:3" ht="25.5">
      <c r="A10" s="15" t="s">
        <v>218</v>
      </c>
      <c r="B10" s="16">
        <v>6</v>
      </c>
      <c r="C10" s="17" t="s">
        <v>219</v>
      </c>
    </row>
    <row r="11" ht="12.75">
      <c r="B11" s="16"/>
    </row>
    <row r="12" spans="1:3" ht="25.5">
      <c r="A12" s="15" t="s">
        <v>24</v>
      </c>
      <c r="B12" s="16">
        <v>7</v>
      </c>
      <c r="C12" s="17" t="s">
        <v>27</v>
      </c>
    </row>
    <row r="14" spans="1:3" ht="12.75">
      <c r="A14" s="15" t="s">
        <v>220</v>
      </c>
      <c r="B14" s="19">
        <v>8</v>
      </c>
      <c r="C14" s="17" t="s">
        <v>221</v>
      </c>
    </row>
    <row r="15" spans="2:3" ht="25.5">
      <c r="B15" s="19">
        <v>9</v>
      </c>
      <c r="C15" s="17" t="s">
        <v>222</v>
      </c>
    </row>
    <row r="16" spans="1:3" ht="25.5">
      <c r="A16" s="15" t="s">
        <v>227</v>
      </c>
      <c r="B16" s="19">
        <v>10</v>
      </c>
      <c r="C16" s="17" t="s">
        <v>228</v>
      </c>
    </row>
    <row r="17" spans="2:3" ht="25.5">
      <c r="B17" s="19">
        <v>11</v>
      </c>
      <c r="C17" s="89" t="s">
        <v>306</v>
      </c>
    </row>
    <row r="18" spans="2:3" ht="12.75">
      <c r="B18" s="19">
        <v>12</v>
      </c>
      <c r="C18" s="17" t="s">
        <v>229</v>
      </c>
    </row>
    <row r="19" spans="2:3" ht="12.75">
      <c r="B19" s="18"/>
      <c r="C19" s="18"/>
    </row>
    <row r="20" spans="1:3" ht="12.75">
      <c r="A20" s="15" t="s">
        <v>230</v>
      </c>
      <c r="B20" s="19">
        <v>13</v>
      </c>
      <c r="C20" s="17" t="s">
        <v>266</v>
      </c>
    </row>
    <row r="21" spans="2:3" ht="12.75">
      <c r="B21" s="18"/>
      <c r="C21" s="18"/>
    </row>
    <row r="22" spans="2:3" ht="12.75">
      <c r="B22" s="18"/>
      <c r="C22" s="18"/>
    </row>
    <row r="23" spans="2:3" ht="12.75">
      <c r="B23" s="18"/>
      <c r="C23" s="18"/>
    </row>
    <row r="24" spans="2:3" ht="12.75">
      <c r="B24" s="18"/>
      <c r="C24" s="18"/>
    </row>
    <row r="25" spans="2:3" ht="12.75">
      <c r="B25" s="18"/>
      <c r="C25" s="18"/>
    </row>
    <row r="26" spans="2:3" ht="12.75">
      <c r="B26" s="18"/>
      <c r="C26" s="18"/>
    </row>
    <row r="27" spans="2:3" ht="12.75">
      <c r="B27" s="18"/>
      <c r="C27" s="18"/>
    </row>
    <row r="28" spans="2:3" ht="12.75">
      <c r="B28" s="18"/>
      <c r="C28" s="18"/>
    </row>
    <row r="29" spans="2:3" ht="12.75">
      <c r="B29" s="18"/>
      <c r="C29" s="18"/>
    </row>
    <row r="30" spans="2:3" ht="12.75">
      <c r="B30" s="18"/>
      <c r="C30" s="18"/>
    </row>
    <row r="31" spans="2:3" ht="12.75">
      <c r="B31" s="18"/>
      <c r="C31" s="18"/>
    </row>
    <row r="32" spans="2:3" ht="12.75">
      <c r="B32" s="18"/>
      <c r="C32" s="18"/>
    </row>
    <row r="33" spans="2:3" ht="12.75">
      <c r="B33" s="18"/>
      <c r="C33" s="18"/>
    </row>
    <row r="34" spans="2:3" ht="12.75">
      <c r="B34" s="18"/>
      <c r="C34" s="18"/>
    </row>
    <row r="35" spans="2:3" ht="12.75">
      <c r="B35" s="18"/>
      <c r="C35" s="18"/>
    </row>
    <row r="36" spans="2:3" ht="12.75">
      <c r="B36" s="18"/>
      <c r="C36" s="18"/>
    </row>
    <row r="37" spans="2:3" ht="12.75">
      <c r="B37" s="18"/>
      <c r="C37" s="18"/>
    </row>
    <row r="38" spans="2:3" ht="12.75">
      <c r="B38" s="18"/>
      <c r="C38" s="18"/>
    </row>
    <row r="39" spans="2:3" ht="12.75">
      <c r="B39" s="18"/>
      <c r="C39" s="18"/>
    </row>
    <row r="40" spans="2:3" ht="12.75">
      <c r="B40" s="18"/>
      <c r="C40" s="18"/>
    </row>
    <row r="41" spans="2:3" ht="12.75">
      <c r="B41" s="18"/>
      <c r="C41" s="18"/>
    </row>
    <row r="42" spans="2:3" ht="12.75">
      <c r="B42" s="18"/>
      <c r="C42" s="18"/>
    </row>
    <row r="43" spans="2:3" ht="12.75">
      <c r="B43" s="18"/>
      <c r="C43" s="18"/>
    </row>
    <row r="44" spans="2:3" ht="12.75">
      <c r="B44" s="18"/>
      <c r="C44" s="18"/>
    </row>
    <row r="45" spans="2:3" ht="12.75">
      <c r="B45" s="18"/>
      <c r="C45" s="18"/>
    </row>
    <row r="46" spans="2:3" ht="12.75">
      <c r="B46" s="18"/>
      <c r="C46" s="18"/>
    </row>
    <row r="47" spans="2:3" ht="12.75">
      <c r="B47" s="18"/>
      <c r="C47" s="18"/>
    </row>
    <row r="48" spans="2:3" ht="12.75">
      <c r="B48" s="18"/>
      <c r="C48" s="18"/>
    </row>
    <row r="49" spans="2:3" ht="12.75">
      <c r="B49" s="18"/>
      <c r="C49" s="18"/>
    </row>
    <row r="50" spans="2:3" ht="12.75">
      <c r="B50" s="18"/>
      <c r="C50" s="18"/>
    </row>
    <row r="51" spans="2:3" ht="12.75">
      <c r="B51" s="18"/>
      <c r="C51" s="18"/>
    </row>
    <row r="52" spans="2:3" ht="12.75">
      <c r="B52" s="18"/>
      <c r="C52" s="18"/>
    </row>
    <row r="53" spans="2:3" ht="12.75">
      <c r="B53" s="18"/>
      <c r="C53" s="18"/>
    </row>
    <row r="54" spans="2:3" ht="12.75">
      <c r="B54" s="18"/>
      <c r="C54" s="18"/>
    </row>
    <row r="55" spans="2:3" ht="12.75">
      <c r="B55" s="18"/>
      <c r="C55" s="18"/>
    </row>
    <row r="56" spans="2:3" ht="12.75">
      <c r="B56" s="18"/>
      <c r="C56" s="18"/>
    </row>
    <row r="57" spans="2:3" ht="12.75">
      <c r="B57" s="18"/>
      <c r="C57" s="18"/>
    </row>
    <row r="58" spans="2:3" ht="12.75">
      <c r="B58" s="18"/>
      <c r="C58" s="18"/>
    </row>
    <row r="59" spans="2:3" ht="12.75">
      <c r="B59" s="18"/>
      <c r="C59" s="18"/>
    </row>
    <row r="60" spans="2:3" ht="12.75">
      <c r="B60" s="18"/>
      <c r="C60" s="18"/>
    </row>
    <row r="61" spans="2:3" ht="12.75">
      <c r="B61" s="18"/>
      <c r="C61" s="18"/>
    </row>
    <row r="62" spans="2:3" ht="12.75">
      <c r="B62" s="18"/>
      <c r="C62" s="18"/>
    </row>
    <row r="63" spans="2:3" ht="12.75">
      <c r="B63" s="18"/>
      <c r="C63" s="18"/>
    </row>
    <row r="64" spans="2:3" ht="12.75">
      <c r="B64" s="18"/>
      <c r="C64" s="18"/>
    </row>
    <row r="65" spans="2:3" ht="12.75">
      <c r="B65" s="18"/>
      <c r="C65" s="18"/>
    </row>
    <row r="66" spans="2:3" ht="12.75">
      <c r="B66" s="18"/>
      <c r="C66" s="18"/>
    </row>
    <row r="67" spans="2:3" ht="12.75">
      <c r="B67" s="18"/>
      <c r="C67" s="18"/>
    </row>
    <row r="68" spans="2:3" ht="12.75">
      <c r="B68" s="18"/>
      <c r="C68" s="18"/>
    </row>
    <row r="69" spans="2:3" ht="12.75">
      <c r="B69" s="18"/>
      <c r="C69" s="18"/>
    </row>
    <row r="70" spans="2:3" ht="12.75">
      <c r="B70" s="18"/>
      <c r="C70" s="18"/>
    </row>
    <row r="71" spans="2:3" ht="12.75">
      <c r="B71" s="18"/>
      <c r="C71" s="18"/>
    </row>
    <row r="72" spans="2:3" ht="12.75">
      <c r="B72" s="18"/>
      <c r="C72" s="18"/>
    </row>
    <row r="73" spans="2:3" ht="12.75">
      <c r="B73" s="18"/>
      <c r="C73" s="18"/>
    </row>
    <row r="74" spans="2:3" ht="12.75">
      <c r="B74" s="18"/>
      <c r="C74" s="18"/>
    </row>
    <row r="75" spans="2:3" ht="12.75">
      <c r="B75" s="18"/>
      <c r="C75" s="18"/>
    </row>
    <row r="76" spans="2:3" ht="12.75">
      <c r="B76" s="18"/>
      <c r="C76" s="18"/>
    </row>
    <row r="77" spans="2:3" ht="12.75">
      <c r="B77" s="18"/>
      <c r="C77" s="18"/>
    </row>
    <row r="78" spans="2:3" ht="12.75">
      <c r="B78" s="18"/>
      <c r="C78" s="18"/>
    </row>
    <row r="79" spans="2:3" ht="12.75">
      <c r="B79" s="18"/>
      <c r="C79" s="18"/>
    </row>
    <row r="80" spans="2:3" ht="12.75">
      <c r="B80" s="18"/>
      <c r="C80" s="18"/>
    </row>
    <row r="81" spans="2:3" ht="12.75">
      <c r="B81" s="18"/>
      <c r="C81" s="18"/>
    </row>
    <row r="82" spans="2:3" ht="12.75">
      <c r="B82" s="18"/>
      <c r="C82" s="18"/>
    </row>
    <row r="83" spans="2:3" ht="12.75">
      <c r="B83" s="18"/>
      <c r="C83" s="18"/>
    </row>
    <row r="84" spans="2:3" ht="12.75">
      <c r="B84" s="18"/>
      <c r="C84" s="18"/>
    </row>
    <row r="85" spans="2:3" ht="12.75">
      <c r="B85" s="18"/>
      <c r="C85" s="18"/>
    </row>
    <row r="86" spans="2:3" ht="12.75">
      <c r="B86" s="18"/>
      <c r="C86" s="18"/>
    </row>
    <row r="87" spans="2:3" ht="12.75">
      <c r="B87" s="18"/>
      <c r="C87" s="18"/>
    </row>
    <row r="88" spans="2:3" ht="12.75">
      <c r="B88" s="18"/>
      <c r="C88" s="18"/>
    </row>
    <row r="89" spans="2:3" ht="12.75">
      <c r="B89" s="18"/>
      <c r="C89" s="18"/>
    </row>
    <row r="90" spans="2:3" ht="12.75">
      <c r="B90" s="18"/>
      <c r="C90" s="18"/>
    </row>
    <row r="91" spans="2:3" ht="12.75">
      <c r="B91" s="18"/>
      <c r="C91" s="18"/>
    </row>
    <row r="92" spans="2:3" ht="12.75">
      <c r="B92" s="18"/>
      <c r="C92" s="18"/>
    </row>
    <row r="93" spans="2:3" ht="12.75">
      <c r="B93" s="18"/>
      <c r="C93" s="18"/>
    </row>
    <row r="94" spans="2:3" ht="12.75">
      <c r="B94" s="18"/>
      <c r="C94" s="18"/>
    </row>
    <row r="95" spans="2:3" ht="12.75">
      <c r="B95" s="18"/>
      <c r="C95" s="18"/>
    </row>
    <row r="96" spans="2:3" ht="12.75">
      <c r="B96" s="18"/>
      <c r="C96" s="18"/>
    </row>
    <row r="97" spans="2:3" ht="12.75">
      <c r="B97" s="18"/>
      <c r="C97" s="18"/>
    </row>
    <row r="98" spans="2:3" ht="12.75">
      <c r="B98" s="18"/>
      <c r="C98" s="18"/>
    </row>
    <row r="99" spans="2:3" ht="12.75">
      <c r="B99" s="18"/>
      <c r="C99" s="18"/>
    </row>
    <row r="100" spans="2:3" ht="12.75">
      <c r="B100" s="18"/>
      <c r="C100" s="18"/>
    </row>
    <row r="101" spans="2:3" ht="12.75">
      <c r="B101" s="18"/>
      <c r="C101" s="18"/>
    </row>
    <row r="102" spans="2:3" ht="12.75">
      <c r="B102" s="18"/>
      <c r="C102" s="18"/>
    </row>
    <row r="103" spans="2:3" ht="12.75">
      <c r="B103" s="18"/>
      <c r="C103" s="18"/>
    </row>
    <row r="104" spans="2:3" ht="12.75">
      <c r="B104" s="18"/>
      <c r="C104" s="18"/>
    </row>
    <row r="105" spans="2:3" ht="12.75">
      <c r="B105" s="18"/>
      <c r="C105" s="18"/>
    </row>
    <row r="106" spans="2:3" ht="12.75">
      <c r="B106" s="18"/>
      <c r="C106" s="18"/>
    </row>
    <row r="107" spans="2:3" ht="12.75">
      <c r="B107" s="18"/>
      <c r="C107" s="18"/>
    </row>
    <row r="108" spans="2:3" ht="12.75">
      <c r="B108" s="18"/>
      <c r="C108" s="18"/>
    </row>
    <row r="109" spans="2:3" ht="12.75">
      <c r="B109" s="18"/>
      <c r="C109" s="18"/>
    </row>
    <row r="110" spans="2:3" ht="12.75">
      <c r="B110" s="18"/>
      <c r="C110" s="18"/>
    </row>
    <row r="111" spans="2:3" ht="12.75">
      <c r="B111" s="18"/>
      <c r="C111" s="18"/>
    </row>
    <row r="112" spans="2:3" ht="12.75">
      <c r="B112" s="18"/>
      <c r="C112" s="18"/>
    </row>
    <row r="113" spans="2:3" ht="12.75">
      <c r="B113" s="18"/>
      <c r="C113" s="18"/>
    </row>
    <row r="114" spans="2:3" ht="12.75">
      <c r="B114" s="18"/>
      <c r="C114" s="18"/>
    </row>
    <row r="115" spans="2:3" ht="12.75">
      <c r="B115" s="18"/>
      <c r="C115" s="18"/>
    </row>
    <row r="116" spans="2:3" ht="12.75">
      <c r="B116" s="18"/>
      <c r="C116" s="18"/>
    </row>
    <row r="117" spans="2:3" ht="12.75">
      <c r="B117" s="18"/>
      <c r="C117" s="18"/>
    </row>
    <row r="118" spans="2:3" ht="12.75">
      <c r="B118" s="18"/>
      <c r="C118" s="18"/>
    </row>
    <row r="119" spans="2:3" ht="12.75">
      <c r="B119" s="18"/>
      <c r="C119" s="18"/>
    </row>
    <row r="120" spans="2:3" ht="12.75">
      <c r="B120" s="18"/>
      <c r="C120" s="18"/>
    </row>
    <row r="121" spans="2:3" ht="12.75">
      <c r="B121" s="18"/>
      <c r="C121" s="18"/>
    </row>
    <row r="122" spans="2:3" ht="12.75">
      <c r="B122" s="18"/>
      <c r="C122" s="18"/>
    </row>
    <row r="123" spans="2:3" ht="12.75">
      <c r="B123" s="18"/>
      <c r="C123" s="18"/>
    </row>
    <row r="124" spans="2:3" ht="12.75">
      <c r="B124" s="18"/>
      <c r="C124" s="18"/>
    </row>
    <row r="125" spans="2:3" ht="12.75">
      <c r="B125" s="18"/>
      <c r="C125" s="18"/>
    </row>
    <row r="126" spans="2:3" ht="12.75">
      <c r="B126" s="18"/>
      <c r="C126" s="18"/>
    </row>
    <row r="127" spans="2:3" ht="12.75">
      <c r="B127" s="18"/>
      <c r="C127" s="18"/>
    </row>
    <row r="128" spans="2:3" ht="12.75">
      <c r="B128" s="18"/>
      <c r="C128" s="18"/>
    </row>
    <row r="129" spans="2:3" ht="12.75">
      <c r="B129" s="18"/>
      <c r="C129" s="18"/>
    </row>
    <row r="130" spans="2:3" ht="12.75">
      <c r="B130" s="18"/>
      <c r="C130" s="18"/>
    </row>
    <row r="131" spans="2:3" ht="12.75">
      <c r="B131" s="18"/>
      <c r="C131" s="18"/>
    </row>
    <row r="132" spans="2:3" ht="12.75">
      <c r="B132" s="18"/>
      <c r="C132" s="18"/>
    </row>
    <row r="133" spans="2:3" ht="12.75">
      <c r="B133" s="18"/>
      <c r="C133" s="18"/>
    </row>
    <row r="134" spans="2:3" ht="12.75">
      <c r="B134" s="18"/>
      <c r="C134" s="18"/>
    </row>
    <row r="135" spans="2:3" ht="12.75">
      <c r="B135" s="18"/>
      <c r="C135" s="18"/>
    </row>
    <row r="136" spans="2:3" ht="12.75">
      <c r="B136" s="18"/>
      <c r="C136" s="18"/>
    </row>
    <row r="137" spans="2:3" ht="12.75">
      <c r="B137" s="18"/>
      <c r="C137" s="18"/>
    </row>
    <row r="138" spans="2:3" ht="12.75">
      <c r="B138" s="18"/>
      <c r="C138" s="18"/>
    </row>
    <row r="139" spans="2:3" ht="12.75">
      <c r="B139" s="18"/>
      <c r="C139" s="18"/>
    </row>
    <row r="140" spans="2:3" ht="12.75">
      <c r="B140" s="18"/>
      <c r="C140" s="18"/>
    </row>
    <row r="141" spans="2:3" ht="12.75">
      <c r="B141" s="18"/>
      <c r="C141" s="18"/>
    </row>
    <row r="142" spans="2:3" ht="12.75">
      <c r="B142" s="18"/>
      <c r="C142" s="18"/>
    </row>
    <row r="143" spans="2:3" ht="12.75">
      <c r="B143" s="18"/>
      <c r="C143" s="18"/>
    </row>
    <row r="144" spans="2:3" ht="12.75">
      <c r="B144" s="18"/>
      <c r="C144" s="18"/>
    </row>
    <row r="145" spans="2:3" ht="12.75">
      <c r="B145" s="18"/>
      <c r="C145" s="18"/>
    </row>
    <row r="146" spans="2:3" ht="12.75">
      <c r="B146" s="18"/>
      <c r="C146" s="18"/>
    </row>
    <row r="147" spans="2:3" ht="12.75">
      <c r="B147" s="18"/>
      <c r="C147" s="18"/>
    </row>
    <row r="148" spans="2:3" ht="12.75">
      <c r="B148" s="18"/>
      <c r="C148" s="18"/>
    </row>
    <row r="149" spans="2:3" ht="12.75">
      <c r="B149" s="18"/>
      <c r="C149" s="18"/>
    </row>
    <row r="150" spans="2:3" ht="12.75">
      <c r="B150" s="18"/>
      <c r="C150" s="18"/>
    </row>
    <row r="151" spans="2:3" ht="12.75">
      <c r="B151" s="18"/>
      <c r="C151" s="18"/>
    </row>
    <row r="152" spans="2:3" ht="12.75">
      <c r="B152" s="18"/>
      <c r="C152" s="18"/>
    </row>
    <row r="153" spans="2:3" ht="12.75">
      <c r="B153" s="18"/>
      <c r="C153" s="18"/>
    </row>
    <row r="154" spans="2:3" ht="12.75">
      <c r="B154" s="18"/>
      <c r="C154" s="18"/>
    </row>
    <row r="155" spans="2:3" ht="12.75">
      <c r="B155" s="18"/>
      <c r="C155" s="18"/>
    </row>
    <row r="156" spans="2:3" ht="12.75">
      <c r="B156" s="18"/>
      <c r="C156" s="18"/>
    </row>
    <row r="157" spans="2:3" ht="12.75">
      <c r="B157" s="18"/>
      <c r="C157" s="18"/>
    </row>
    <row r="158" spans="2:3" ht="12.75">
      <c r="B158" s="18"/>
      <c r="C158" s="18"/>
    </row>
    <row r="159" spans="2:3" ht="12.75">
      <c r="B159" s="18"/>
      <c r="C159" s="18"/>
    </row>
    <row r="160" spans="2:3" ht="12.75">
      <c r="B160" s="18"/>
      <c r="C160" s="18"/>
    </row>
    <row r="161" spans="2:3" ht="12.75">
      <c r="B161" s="18"/>
      <c r="C161" s="18"/>
    </row>
    <row r="162" spans="2:3" ht="12.75">
      <c r="B162" s="18"/>
      <c r="C162" s="18"/>
    </row>
    <row r="163" spans="2:3" ht="12.75">
      <c r="B163" s="18"/>
      <c r="C163" s="18"/>
    </row>
    <row r="164" spans="2:3" ht="12.75">
      <c r="B164" s="18"/>
      <c r="C164" s="18"/>
    </row>
    <row r="165" spans="2:3" ht="12.75">
      <c r="B165" s="18"/>
      <c r="C165" s="18"/>
    </row>
    <row r="166" spans="2:3" ht="12.75">
      <c r="B166" s="18"/>
      <c r="C166" s="18"/>
    </row>
    <row r="167" spans="2:3" ht="12.75">
      <c r="B167" s="18"/>
      <c r="C167" s="18"/>
    </row>
    <row r="168" spans="2:3" ht="12.75">
      <c r="B168" s="18"/>
      <c r="C168" s="18"/>
    </row>
    <row r="169" spans="2:3" ht="12.75">
      <c r="B169" s="18"/>
      <c r="C169" s="18"/>
    </row>
    <row r="170" spans="2:3" ht="12.75">
      <c r="B170" s="18"/>
      <c r="C170" s="18"/>
    </row>
    <row r="171" spans="2:3" ht="12.75">
      <c r="B171" s="18"/>
      <c r="C171" s="18"/>
    </row>
    <row r="172" spans="2:3" ht="12.75">
      <c r="B172" s="18"/>
      <c r="C172" s="18"/>
    </row>
    <row r="173" spans="2:3" ht="12.75">
      <c r="B173" s="18"/>
      <c r="C173" s="18"/>
    </row>
    <row r="174" spans="2:3" ht="12.75">
      <c r="B174" s="18"/>
      <c r="C174" s="18"/>
    </row>
    <row r="175" spans="2:3" ht="12.75">
      <c r="B175" s="18"/>
      <c r="C175" s="18"/>
    </row>
    <row r="176" spans="2:3" ht="12.75">
      <c r="B176" s="18"/>
      <c r="C176" s="18"/>
    </row>
    <row r="177" spans="2:3" ht="12.75">
      <c r="B177" s="18"/>
      <c r="C177" s="18"/>
    </row>
    <row r="178" spans="2:3" ht="12.75">
      <c r="B178" s="18"/>
      <c r="C178" s="18"/>
    </row>
    <row r="179" spans="2:3" ht="12.75">
      <c r="B179" s="18"/>
      <c r="C179" s="18"/>
    </row>
    <row r="180" spans="2:3" ht="12.75">
      <c r="B180" s="18"/>
      <c r="C180" s="18"/>
    </row>
    <row r="181" spans="2:3" ht="12.75">
      <c r="B181" s="18"/>
      <c r="C181" s="18"/>
    </row>
    <row r="182" spans="2:3" ht="12.75">
      <c r="B182" s="18"/>
      <c r="C182" s="18"/>
    </row>
    <row r="183" spans="2:3" ht="12.75">
      <c r="B183" s="18"/>
      <c r="C183" s="18"/>
    </row>
    <row r="184" spans="2:3" ht="12.75">
      <c r="B184" s="18"/>
      <c r="C184" s="18"/>
    </row>
    <row r="185" spans="2:3" ht="12.75">
      <c r="B185" s="18"/>
      <c r="C185" s="18"/>
    </row>
    <row r="186" spans="2:3" ht="12.75">
      <c r="B186" s="18"/>
      <c r="C186" s="18"/>
    </row>
    <row r="187" spans="2:3" ht="12.75">
      <c r="B187" s="18"/>
      <c r="C187" s="18"/>
    </row>
    <row r="188" spans="2:3" ht="12.75">
      <c r="B188" s="18"/>
      <c r="C188" s="18"/>
    </row>
    <row r="189" spans="2:3" ht="12.75">
      <c r="B189" s="18"/>
      <c r="C189" s="18"/>
    </row>
    <row r="190" spans="2:3" ht="12.75">
      <c r="B190" s="18"/>
      <c r="C190" s="18"/>
    </row>
    <row r="191" spans="2:3" ht="12.75">
      <c r="B191" s="18"/>
      <c r="C191" s="18"/>
    </row>
    <row r="192" spans="2:3" ht="12.75">
      <c r="B192" s="18"/>
      <c r="C192" s="18"/>
    </row>
    <row r="193" spans="2:3" ht="12.75">
      <c r="B193" s="18"/>
      <c r="C193" s="18"/>
    </row>
    <row r="194" spans="2:3" ht="12.75">
      <c r="B194" s="18"/>
      <c r="C194" s="18"/>
    </row>
    <row r="195" spans="2:3" ht="12.75">
      <c r="B195" s="18"/>
      <c r="C195" s="18"/>
    </row>
    <row r="196" spans="2:3" ht="12.75">
      <c r="B196" s="18"/>
      <c r="C196" s="18"/>
    </row>
    <row r="197" spans="2:3" ht="12.75">
      <c r="B197" s="18"/>
      <c r="C197" s="18"/>
    </row>
    <row r="198" spans="2:3" ht="12.75">
      <c r="B198" s="18"/>
      <c r="C198" s="18"/>
    </row>
    <row r="199" spans="2:3" ht="12.75">
      <c r="B199" s="18"/>
      <c r="C199" s="18"/>
    </row>
    <row r="200" spans="2:3" ht="12.75">
      <c r="B200" s="18"/>
      <c r="C200" s="18"/>
    </row>
    <row r="201" spans="2:3" ht="12.75">
      <c r="B201" s="18"/>
      <c r="C201" s="18"/>
    </row>
    <row r="202" spans="2:3" ht="12.75">
      <c r="B202" s="18"/>
      <c r="C202" s="18"/>
    </row>
    <row r="203" spans="2:3" ht="12.75">
      <c r="B203" s="18"/>
      <c r="C203" s="18"/>
    </row>
    <row r="204" spans="2:3" ht="12.75">
      <c r="B204" s="18"/>
      <c r="C204" s="18"/>
    </row>
    <row r="205" spans="2:3" ht="12.75">
      <c r="B205" s="18"/>
      <c r="C205" s="18"/>
    </row>
    <row r="206" spans="2:3" ht="12.75">
      <c r="B206" s="18"/>
      <c r="C206" s="18"/>
    </row>
  </sheetData>
  <sheetProtection/>
  <printOptions/>
  <pageMargins left="0.75" right="0.75" top="1" bottom="1" header="0.5" footer="0.5"/>
  <pageSetup horizontalDpi="600" verticalDpi="600" orientation="portrait" scale="84"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GY45"/>
  <sheetViews>
    <sheetView zoomScalePageLayoutView="0" workbookViewId="0" topLeftCell="A1">
      <pane xSplit="1" ySplit="2" topLeftCell="E3" activePane="bottomRight" state="frozen"/>
      <selection pane="topLeft" activeCell="C37" sqref="C37"/>
      <selection pane="topRight" activeCell="C37" sqref="C37"/>
      <selection pane="bottomLeft" activeCell="C37" sqref="C37"/>
      <selection pane="bottomRight" activeCell="E26" sqref="E26"/>
    </sheetView>
  </sheetViews>
  <sheetFormatPr defaultColWidth="9.140625" defaultRowHeight="12.75"/>
  <cols>
    <col min="1" max="1" width="25.28125" style="0" bestFit="1" customWidth="1"/>
    <col min="2" max="2" width="38.421875" style="0" customWidth="1"/>
    <col min="3" max="5" width="40.140625" style="0" customWidth="1"/>
    <col min="6" max="6" width="38.57421875" style="0" customWidth="1"/>
    <col min="7" max="7" width="39.57421875" style="0" customWidth="1"/>
    <col min="8" max="8" width="31.8515625" style="0" customWidth="1"/>
    <col min="9" max="9" width="38.57421875" style="0" customWidth="1"/>
    <col min="10" max="11" width="40.140625" style="0" customWidth="1"/>
    <col min="12" max="12" width="44.00390625" style="0" customWidth="1"/>
    <col min="13" max="13" width="41.28125" style="0" customWidth="1"/>
    <col min="14" max="14" width="41.28125" style="0" bestFit="1" customWidth="1"/>
    <col min="15" max="97" width="41.7109375" style="0" customWidth="1"/>
  </cols>
  <sheetData>
    <row r="1" spans="1:97" ht="15.75">
      <c r="A1" s="65" t="s">
        <v>277</v>
      </c>
      <c r="B1" s="66">
        <v>39815</v>
      </c>
      <c r="C1" s="66">
        <f>+B1+7</f>
        <v>39822</v>
      </c>
      <c r="D1" s="66">
        <f aca="true" t="shared" si="0" ref="D1:BO1">+C1+7</f>
        <v>39829</v>
      </c>
      <c r="E1" s="66">
        <f t="shared" si="0"/>
        <v>39836</v>
      </c>
      <c r="F1" s="66">
        <f t="shared" si="0"/>
        <v>39843</v>
      </c>
      <c r="G1" s="66">
        <f t="shared" si="0"/>
        <v>39850</v>
      </c>
      <c r="H1" s="66">
        <f t="shared" si="0"/>
        <v>39857</v>
      </c>
      <c r="I1" s="66">
        <f t="shared" si="0"/>
        <v>39864</v>
      </c>
      <c r="J1" s="66">
        <f t="shared" si="0"/>
        <v>39871</v>
      </c>
      <c r="K1" s="66">
        <f t="shared" si="0"/>
        <v>39878</v>
      </c>
      <c r="L1" s="66">
        <f t="shared" si="0"/>
        <v>39885</v>
      </c>
      <c r="M1" s="66">
        <f t="shared" si="0"/>
        <v>39892</v>
      </c>
      <c r="N1" s="66">
        <f t="shared" si="0"/>
        <v>39899</v>
      </c>
      <c r="O1" s="66">
        <f t="shared" si="0"/>
        <v>39906</v>
      </c>
      <c r="P1" s="66">
        <f t="shared" si="0"/>
        <v>39913</v>
      </c>
      <c r="Q1" s="66">
        <f t="shared" si="0"/>
        <v>39920</v>
      </c>
      <c r="R1" s="66">
        <f t="shared" si="0"/>
        <v>39927</v>
      </c>
      <c r="S1" s="66">
        <f t="shared" si="0"/>
        <v>39934</v>
      </c>
      <c r="T1" s="66">
        <f t="shared" si="0"/>
        <v>39941</v>
      </c>
      <c r="U1" s="66">
        <f t="shared" si="0"/>
        <v>39948</v>
      </c>
      <c r="V1" s="66">
        <f t="shared" si="0"/>
        <v>39955</v>
      </c>
      <c r="W1" s="66">
        <f t="shared" si="0"/>
        <v>39962</v>
      </c>
      <c r="X1" s="66">
        <f t="shared" si="0"/>
        <v>39969</v>
      </c>
      <c r="Y1" s="66">
        <f t="shared" si="0"/>
        <v>39976</v>
      </c>
      <c r="Z1" s="66">
        <f t="shared" si="0"/>
        <v>39983</v>
      </c>
      <c r="AA1" s="66">
        <f t="shared" si="0"/>
        <v>39990</v>
      </c>
      <c r="AB1" s="66">
        <f t="shared" si="0"/>
        <v>39997</v>
      </c>
      <c r="AC1" s="66">
        <f t="shared" si="0"/>
        <v>40004</v>
      </c>
      <c r="AD1" s="66">
        <f t="shared" si="0"/>
        <v>40011</v>
      </c>
      <c r="AE1" s="66">
        <f t="shared" si="0"/>
        <v>40018</v>
      </c>
      <c r="AF1" s="66">
        <f t="shared" si="0"/>
        <v>40025</v>
      </c>
      <c r="AG1" s="66">
        <f t="shared" si="0"/>
        <v>40032</v>
      </c>
      <c r="AH1" s="66">
        <f t="shared" si="0"/>
        <v>40039</v>
      </c>
      <c r="AI1" s="66">
        <f t="shared" si="0"/>
        <v>40046</v>
      </c>
      <c r="AJ1" s="66">
        <f t="shared" si="0"/>
        <v>40053</v>
      </c>
      <c r="AK1" s="66">
        <f t="shared" si="0"/>
        <v>40060</v>
      </c>
      <c r="AL1" s="66">
        <f t="shared" si="0"/>
        <v>40067</v>
      </c>
      <c r="AM1" s="66">
        <f t="shared" si="0"/>
        <v>40074</v>
      </c>
      <c r="AN1" s="66">
        <f t="shared" si="0"/>
        <v>40081</v>
      </c>
      <c r="AO1" s="66">
        <f t="shared" si="0"/>
        <v>40088</v>
      </c>
      <c r="AP1" s="66">
        <f t="shared" si="0"/>
        <v>40095</v>
      </c>
      <c r="AQ1" s="66">
        <f t="shared" si="0"/>
        <v>40102</v>
      </c>
      <c r="AR1" s="66">
        <f t="shared" si="0"/>
        <v>40109</v>
      </c>
      <c r="AS1" s="66">
        <f t="shared" si="0"/>
        <v>40116</v>
      </c>
      <c r="AT1" s="66">
        <f t="shared" si="0"/>
        <v>40123</v>
      </c>
      <c r="AU1" s="66">
        <f t="shared" si="0"/>
        <v>40130</v>
      </c>
      <c r="AV1" s="66">
        <f t="shared" si="0"/>
        <v>40137</v>
      </c>
      <c r="AW1" s="66">
        <f t="shared" si="0"/>
        <v>40144</v>
      </c>
      <c r="AX1" s="66">
        <f t="shared" si="0"/>
        <v>40151</v>
      </c>
      <c r="AY1" s="66">
        <f t="shared" si="0"/>
        <v>40158</v>
      </c>
      <c r="AZ1" s="66">
        <f t="shared" si="0"/>
        <v>40165</v>
      </c>
      <c r="BA1" s="66">
        <f t="shared" si="0"/>
        <v>40172</v>
      </c>
      <c r="BB1" s="66">
        <f t="shared" si="0"/>
        <v>40179</v>
      </c>
      <c r="BC1" s="66">
        <f t="shared" si="0"/>
        <v>40186</v>
      </c>
      <c r="BD1" s="66">
        <f t="shared" si="0"/>
        <v>40193</v>
      </c>
      <c r="BE1" s="66">
        <f t="shared" si="0"/>
        <v>40200</v>
      </c>
      <c r="BF1" s="66">
        <f t="shared" si="0"/>
        <v>40207</v>
      </c>
      <c r="BG1" s="66">
        <f t="shared" si="0"/>
        <v>40214</v>
      </c>
      <c r="BH1" s="66">
        <f t="shared" si="0"/>
        <v>40221</v>
      </c>
      <c r="BI1" s="66">
        <f t="shared" si="0"/>
        <v>40228</v>
      </c>
      <c r="BJ1" s="66">
        <f t="shared" si="0"/>
        <v>40235</v>
      </c>
      <c r="BK1" s="66">
        <f t="shared" si="0"/>
        <v>40242</v>
      </c>
      <c r="BL1" s="66">
        <f t="shared" si="0"/>
        <v>40249</v>
      </c>
      <c r="BM1" s="66">
        <f t="shared" si="0"/>
        <v>40256</v>
      </c>
      <c r="BN1" s="66">
        <f t="shared" si="0"/>
        <v>40263</v>
      </c>
      <c r="BO1" s="66">
        <f t="shared" si="0"/>
        <v>40270</v>
      </c>
      <c r="BP1" s="66">
        <f aca="true" t="shared" si="1" ref="BP1:CS1">+BO1+7</f>
        <v>40277</v>
      </c>
      <c r="BQ1" s="66">
        <f t="shared" si="1"/>
        <v>40284</v>
      </c>
      <c r="BR1" s="66">
        <f t="shared" si="1"/>
        <v>40291</v>
      </c>
      <c r="BS1" s="66">
        <f t="shared" si="1"/>
        <v>40298</v>
      </c>
      <c r="BT1" s="66">
        <f t="shared" si="1"/>
        <v>40305</v>
      </c>
      <c r="BU1" s="66">
        <f t="shared" si="1"/>
        <v>40312</v>
      </c>
      <c r="BV1" s="66">
        <f t="shared" si="1"/>
        <v>40319</v>
      </c>
      <c r="BW1" s="66">
        <f t="shared" si="1"/>
        <v>40326</v>
      </c>
      <c r="BX1" s="66">
        <f t="shared" si="1"/>
        <v>40333</v>
      </c>
      <c r="BY1" s="66">
        <f t="shared" si="1"/>
        <v>40340</v>
      </c>
      <c r="BZ1" s="66">
        <f t="shared" si="1"/>
        <v>40347</v>
      </c>
      <c r="CA1" s="66">
        <f t="shared" si="1"/>
        <v>40354</v>
      </c>
      <c r="CB1" s="66">
        <f t="shared" si="1"/>
        <v>40361</v>
      </c>
      <c r="CC1" s="66">
        <f t="shared" si="1"/>
        <v>40368</v>
      </c>
      <c r="CD1" s="66">
        <f t="shared" si="1"/>
        <v>40375</v>
      </c>
      <c r="CE1" s="66">
        <f t="shared" si="1"/>
        <v>40382</v>
      </c>
      <c r="CF1" s="66">
        <f t="shared" si="1"/>
        <v>40389</v>
      </c>
      <c r="CG1" s="66">
        <f t="shared" si="1"/>
        <v>40396</v>
      </c>
      <c r="CH1" s="66">
        <f t="shared" si="1"/>
        <v>40403</v>
      </c>
      <c r="CI1" s="66">
        <f t="shared" si="1"/>
        <v>40410</v>
      </c>
      <c r="CJ1" s="66">
        <f t="shared" si="1"/>
        <v>40417</v>
      </c>
      <c r="CK1" s="66">
        <f t="shared" si="1"/>
        <v>40424</v>
      </c>
      <c r="CL1" s="66">
        <f t="shared" si="1"/>
        <v>40431</v>
      </c>
      <c r="CM1" s="66">
        <f t="shared" si="1"/>
        <v>40438</v>
      </c>
      <c r="CN1" s="66">
        <f t="shared" si="1"/>
        <v>40445</v>
      </c>
      <c r="CO1" s="66">
        <f t="shared" si="1"/>
        <v>40452</v>
      </c>
      <c r="CP1" s="66">
        <f t="shared" si="1"/>
        <v>40459</v>
      </c>
      <c r="CQ1" s="66">
        <f t="shared" si="1"/>
        <v>40466</v>
      </c>
      <c r="CR1" s="66">
        <f t="shared" si="1"/>
        <v>40473</v>
      </c>
      <c r="CS1" s="66">
        <f t="shared" si="1"/>
        <v>40480</v>
      </c>
    </row>
    <row r="2" spans="1:119" ht="12.75">
      <c r="A2" s="67" t="s">
        <v>278</v>
      </c>
      <c r="B2" s="67" t="s">
        <v>25</v>
      </c>
      <c r="C2" s="67" t="s">
        <v>26</v>
      </c>
      <c r="D2" s="67" t="s">
        <v>279</v>
      </c>
      <c r="E2" s="67" t="s">
        <v>293</v>
      </c>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11"/>
      <c r="CU2" s="11"/>
      <c r="CV2" s="11"/>
      <c r="CW2" s="11"/>
      <c r="CX2" s="11"/>
      <c r="CY2" s="11"/>
      <c r="CZ2" s="11"/>
      <c r="DA2" s="11"/>
      <c r="DB2" s="11"/>
      <c r="DC2" s="11"/>
      <c r="DD2" s="11"/>
      <c r="DE2" s="11"/>
      <c r="DF2" s="11"/>
      <c r="DG2" s="11"/>
      <c r="DH2" s="11"/>
      <c r="DI2" s="11"/>
      <c r="DJ2" s="11"/>
      <c r="DK2" s="11"/>
      <c r="DL2" s="11"/>
      <c r="DM2" s="11"/>
      <c r="DN2" s="11"/>
      <c r="DO2" s="11"/>
    </row>
    <row r="3" spans="1:119" s="2" customFormat="1" ht="12.75">
      <c r="A3" s="20" t="s">
        <v>16</v>
      </c>
      <c r="B3" s="21" t="s">
        <v>192</v>
      </c>
      <c r="C3" s="21" t="s">
        <v>196</v>
      </c>
      <c r="D3" s="21" t="s">
        <v>199</v>
      </c>
      <c r="E3" s="21" t="s">
        <v>204</v>
      </c>
      <c r="F3" s="30" t="s">
        <v>75</v>
      </c>
      <c r="G3" s="30" t="s">
        <v>75</v>
      </c>
      <c r="H3" s="30" t="s">
        <v>75</v>
      </c>
      <c r="I3" s="30" t="s">
        <v>75</v>
      </c>
      <c r="J3" s="30" t="s">
        <v>75</v>
      </c>
      <c r="K3" s="30" t="s">
        <v>75</v>
      </c>
      <c r="L3" s="30" t="s">
        <v>75</v>
      </c>
      <c r="M3" s="30" t="s">
        <v>75</v>
      </c>
      <c r="N3" s="30" t="s">
        <v>75</v>
      </c>
      <c r="O3" s="30" t="s">
        <v>75</v>
      </c>
      <c r="P3" s="30" t="s">
        <v>75</v>
      </c>
      <c r="Q3" s="30" t="s">
        <v>75</v>
      </c>
      <c r="R3" s="30" t="s">
        <v>75</v>
      </c>
      <c r="S3" s="30" t="s">
        <v>75</v>
      </c>
      <c r="T3" s="30" t="s">
        <v>75</v>
      </c>
      <c r="U3" s="30" t="s">
        <v>75</v>
      </c>
      <c r="V3" s="30" t="s">
        <v>75</v>
      </c>
      <c r="W3" s="30" t="s">
        <v>75</v>
      </c>
      <c r="X3" s="30" t="s">
        <v>75</v>
      </c>
      <c r="Y3" s="30" t="s">
        <v>75</v>
      </c>
      <c r="Z3" s="30" t="s">
        <v>75</v>
      </c>
      <c r="AA3" s="30" t="s">
        <v>75</v>
      </c>
      <c r="AB3" s="30" t="s">
        <v>75</v>
      </c>
      <c r="AC3" s="30" t="s">
        <v>75</v>
      </c>
      <c r="AD3" s="30" t="s">
        <v>75</v>
      </c>
      <c r="AE3" s="30" t="s">
        <v>75</v>
      </c>
      <c r="AF3" s="30" t="s">
        <v>75</v>
      </c>
      <c r="AG3" s="30" t="s">
        <v>75</v>
      </c>
      <c r="AH3" s="30" t="s">
        <v>75</v>
      </c>
      <c r="AI3" s="30" t="s">
        <v>75</v>
      </c>
      <c r="AJ3" s="30" t="s">
        <v>75</v>
      </c>
      <c r="AK3" s="30" t="s">
        <v>75</v>
      </c>
      <c r="AL3" s="30" t="s">
        <v>75</v>
      </c>
      <c r="AM3" s="30" t="s">
        <v>75</v>
      </c>
      <c r="AN3" s="30" t="s">
        <v>75</v>
      </c>
      <c r="AO3" s="30" t="s">
        <v>75</v>
      </c>
      <c r="AP3" s="30" t="s">
        <v>75</v>
      </c>
      <c r="AQ3" s="30" t="s">
        <v>75</v>
      </c>
      <c r="AR3" s="30" t="s">
        <v>75</v>
      </c>
      <c r="AS3" s="30" t="s">
        <v>75</v>
      </c>
      <c r="AT3" s="30" t="s">
        <v>75</v>
      </c>
      <c r="AU3" s="30" t="s">
        <v>75</v>
      </c>
      <c r="AV3" s="30" t="s">
        <v>75</v>
      </c>
      <c r="AW3" s="30" t="s">
        <v>75</v>
      </c>
      <c r="AX3" s="30" t="s">
        <v>75</v>
      </c>
      <c r="AY3" s="30" t="s">
        <v>75</v>
      </c>
      <c r="AZ3" s="30" t="s">
        <v>75</v>
      </c>
      <c r="BA3" s="30" t="s">
        <v>75</v>
      </c>
      <c r="BB3" s="30" t="s">
        <v>75</v>
      </c>
      <c r="BC3" s="30" t="s">
        <v>75</v>
      </c>
      <c r="BD3" s="30" t="s">
        <v>75</v>
      </c>
      <c r="BE3" s="30" t="s">
        <v>75</v>
      </c>
      <c r="BF3" s="30" t="s">
        <v>75</v>
      </c>
      <c r="BG3" s="30" t="s">
        <v>75</v>
      </c>
      <c r="BH3" s="30" t="s">
        <v>75</v>
      </c>
      <c r="BI3" s="30" t="s">
        <v>75</v>
      </c>
      <c r="BJ3" s="30" t="s">
        <v>75</v>
      </c>
      <c r="BK3" s="30" t="s">
        <v>75</v>
      </c>
      <c r="BL3" s="30" t="s">
        <v>75</v>
      </c>
      <c r="BM3" s="30" t="s">
        <v>75</v>
      </c>
      <c r="BN3" s="30" t="s">
        <v>75</v>
      </c>
      <c r="BO3" s="30" t="s">
        <v>75</v>
      </c>
      <c r="BP3" s="30" t="s">
        <v>75</v>
      </c>
      <c r="BQ3" s="30" t="s">
        <v>75</v>
      </c>
      <c r="BR3" s="30" t="s">
        <v>75</v>
      </c>
      <c r="BS3" s="30" t="s">
        <v>75</v>
      </c>
      <c r="BT3" s="30" t="s">
        <v>75</v>
      </c>
      <c r="BU3" s="30" t="s">
        <v>75</v>
      </c>
      <c r="BV3" s="30" t="s">
        <v>75</v>
      </c>
      <c r="BW3" s="30" t="s">
        <v>75</v>
      </c>
      <c r="BX3" s="30" t="s">
        <v>75</v>
      </c>
      <c r="BY3" s="30" t="s">
        <v>75</v>
      </c>
      <c r="BZ3" s="30" t="s">
        <v>75</v>
      </c>
      <c r="CA3" s="30" t="s">
        <v>75</v>
      </c>
      <c r="CB3" s="30" t="s">
        <v>75</v>
      </c>
      <c r="CC3" s="30" t="s">
        <v>75</v>
      </c>
      <c r="CD3" s="30" t="s">
        <v>75</v>
      </c>
      <c r="CE3" s="30" t="s">
        <v>75</v>
      </c>
      <c r="CF3" s="30" t="s">
        <v>75</v>
      </c>
      <c r="CG3" s="30" t="s">
        <v>75</v>
      </c>
      <c r="CH3" s="30" t="s">
        <v>75</v>
      </c>
      <c r="CI3" s="30" t="s">
        <v>75</v>
      </c>
      <c r="CJ3" s="30" t="s">
        <v>75</v>
      </c>
      <c r="CK3" s="30" t="s">
        <v>75</v>
      </c>
      <c r="CL3" s="30" t="s">
        <v>75</v>
      </c>
      <c r="CM3" s="30" t="s">
        <v>75</v>
      </c>
      <c r="CN3" s="30" t="s">
        <v>75</v>
      </c>
      <c r="CO3" s="30" t="s">
        <v>75</v>
      </c>
      <c r="CP3" s="30" t="s">
        <v>75</v>
      </c>
      <c r="CQ3" s="30" t="s">
        <v>75</v>
      </c>
      <c r="CR3" s="30" t="s">
        <v>75</v>
      </c>
      <c r="CS3" s="30" t="s">
        <v>75</v>
      </c>
      <c r="CT3" s="12"/>
      <c r="CU3" s="12"/>
      <c r="CV3" s="12"/>
      <c r="CW3" s="12"/>
      <c r="CX3" s="12"/>
      <c r="CY3" s="12"/>
      <c r="CZ3" s="12"/>
      <c r="DA3" s="12"/>
      <c r="DB3" s="12"/>
      <c r="DC3" s="12"/>
      <c r="DD3" s="12"/>
      <c r="DE3" s="12"/>
      <c r="DF3" s="12"/>
      <c r="DG3" s="12"/>
      <c r="DH3" s="12"/>
      <c r="DI3" s="12"/>
      <c r="DJ3" s="12"/>
      <c r="DK3" s="12"/>
      <c r="DL3" s="12"/>
      <c r="DM3" s="12"/>
      <c r="DN3" s="12"/>
      <c r="DO3" s="12"/>
    </row>
    <row r="4" spans="1:119" s="2" customFormat="1" ht="12.75">
      <c r="A4" s="22" t="s">
        <v>15</v>
      </c>
      <c r="B4" s="21" t="s">
        <v>216</v>
      </c>
      <c r="C4" s="21" t="s">
        <v>216</v>
      </c>
      <c r="D4" s="21" t="s">
        <v>216</v>
      </c>
      <c r="E4" s="21" t="s">
        <v>216</v>
      </c>
      <c r="F4" s="30" t="s">
        <v>75</v>
      </c>
      <c r="G4" s="30" t="s">
        <v>75</v>
      </c>
      <c r="H4" s="30" t="s">
        <v>75</v>
      </c>
      <c r="I4" s="30" t="s">
        <v>75</v>
      </c>
      <c r="J4" s="30" t="s">
        <v>75</v>
      </c>
      <c r="K4" s="30" t="s">
        <v>75</v>
      </c>
      <c r="L4" s="30" t="s">
        <v>75</v>
      </c>
      <c r="M4" s="30" t="s">
        <v>75</v>
      </c>
      <c r="N4" s="30" t="s">
        <v>75</v>
      </c>
      <c r="O4" s="30" t="s">
        <v>75</v>
      </c>
      <c r="P4" s="30" t="s">
        <v>75</v>
      </c>
      <c r="Q4" s="30" t="s">
        <v>75</v>
      </c>
      <c r="R4" s="30" t="s">
        <v>75</v>
      </c>
      <c r="S4" s="30" t="s">
        <v>75</v>
      </c>
      <c r="T4" s="30" t="s">
        <v>75</v>
      </c>
      <c r="U4" s="30" t="s">
        <v>75</v>
      </c>
      <c r="V4" s="30" t="s">
        <v>75</v>
      </c>
      <c r="W4" s="30" t="s">
        <v>75</v>
      </c>
      <c r="X4" s="30" t="s">
        <v>75</v>
      </c>
      <c r="Y4" s="30" t="s">
        <v>75</v>
      </c>
      <c r="Z4" s="30" t="s">
        <v>75</v>
      </c>
      <c r="AA4" s="30" t="s">
        <v>75</v>
      </c>
      <c r="AB4" s="30" t="s">
        <v>75</v>
      </c>
      <c r="AC4" s="30" t="s">
        <v>75</v>
      </c>
      <c r="AD4" s="30" t="s">
        <v>75</v>
      </c>
      <c r="AE4" s="30" t="s">
        <v>75</v>
      </c>
      <c r="AF4" s="30" t="s">
        <v>75</v>
      </c>
      <c r="AG4" s="30" t="s">
        <v>75</v>
      </c>
      <c r="AH4" s="30" t="s">
        <v>75</v>
      </c>
      <c r="AI4" s="30" t="s">
        <v>75</v>
      </c>
      <c r="AJ4" s="30" t="s">
        <v>75</v>
      </c>
      <c r="AK4" s="30" t="s">
        <v>75</v>
      </c>
      <c r="AL4" s="30" t="s">
        <v>75</v>
      </c>
      <c r="AM4" s="30" t="s">
        <v>75</v>
      </c>
      <c r="AN4" s="30" t="s">
        <v>75</v>
      </c>
      <c r="AO4" s="30" t="s">
        <v>75</v>
      </c>
      <c r="AP4" s="30" t="s">
        <v>75</v>
      </c>
      <c r="AQ4" s="30" t="s">
        <v>75</v>
      </c>
      <c r="AR4" s="30" t="s">
        <v>75</v>
      </c>
      <c r="AS4" s="30" t="s">
        <v>75</v>
      </c>
      <c r="AT4" s="30" t="s">
        <v>75</v>
      </c>
      <c r="AU4" s="30" t="s">
        <v>75</v>
      </c>
      <c r="AV4" s="30" t="s">
        <v>75</v>
      </c>
      <c r="AW4" s="30" t="s">
        <v>75</v>
      </c>
      <c r="AX4" s="30" t="s">
        <v>75</v>
      </c>
      <c r="AY4" s="30" t="s">
        <v>75</v>
      </c>
      <c r="AZ4" s="30" t="s">
        <v>75</v>
      </c>
      <c r="BA4" s="30" t="s">
        <v>75</v>
      </c>
      <c r="BB4" s="30" t="s">
        <v>75</v>
      </c>
      <c r="BC4" s="30" t="s">
        <v>75</v>
      </c>
      <c r="BD4" s="30" t="s">
        <v>75</v>
      </c>
      <c r="BE4" s="30" t="s">
        <v>75</v>
      </c>
      <c r="BF4" s="30" t="s">
        <v>75</v>
      </c>
      <c r="BG4" s="30" t="s">
        <v>75</v>
      </c>
      <c r="BH4" s="30" t="s">
        <v>75</v>
      </c>
      <c r="BI4" s="30" t="s">
        <v>75</v>
      </c>
      <c r="BJ4" s="30" t="s">
        <v>75</v>
      </c>
      <c r="BK4" s="30" t="s">
        <v>75</v>
      </c>
      <c r="BL4" s="30" t="s">
        <v>75</v>
      </c>
      <c r="BM4" s="30" t="s">
        <v>75</v>
      </c>
      <c r="BN4" s="30" t="s">
        <v>75</v>
      </c>
      <c r="BO4" s="30" t="s">
        <v>75</v>
      </c>
      <c r="BP4" s="30" t="s">
        <v>75</v>
      </c>
      <c r="BQ4" s="30" t="s">
        <v>75</v>
      </c>
      <c r="BR4" s="30" t="s">
        <v>75</v>
      </c>
      <c r="BS4" s="30" t="s">
        <v>75</v>
      </c>
      <c r="BT4" s="30" t="s">
        <v>75</v>
      </c>
      <c r="BU4" s="30" t="s">
        <v>75</v>
      </c>
      <c r="BV4" s="30" t="s">
        <v>75</v>
      </c>
      <c r="BW4" s="30" t="s">
        <v>75</v>
      </c>
      <c r="BX4" s="30" t="s">
        <v>75</v>
      </c>
      <c r="BY4" s="30" t="s">
        <v>75</v>
      </c>
      <c r="BZ4" s="30" t="s">
        <v>75</v>
      </c>
      <c r="CA4" s="30" t="s">
        <v>75</v>
      </c>
      <c r="CB4" s="30" t="s">
        <v>75</v>
      </c>
      <c r="CC4" s="30" t="s">
        <v>75</v>
      </c>
      <c r="CD4" s="30" t="s">
        <v>75</v>
      </c>
      <c r="CE4" s="30" t="s">
        <v>75</v>
      </c>
      <c r="CF4" s="30" t="s">
        <v>75</v>
      </c>
      <c r="CG4" s="30" t="s">
        <v>75</v>
      </c>
      <c r="CH4" s="30" t="s">
        <v>75</v>
      </c>
      <c r="CI4" s="30" t="s">
        <v>75</v>
      </c>
      <c r="CJ4" s="30" t="s">
        <v>75</v>
      </c>
      <c r="CK4" s="30" t="s">
        <v>75</v>
      </c>
      <c r="CL4" s="30" t="s">
        <v>75</v>
      </c>
      <c r="CM4" s="30" t="s">
        <v>75</v>
      </c>
      <c r="CN4" s="30" t="s">
        <v>75</v>
      </c>
      <c r="CO4" s="30" t="s">
        <v>75</v>
      </c>
      <c r="CP4" s="30" t="s">
        <v>75</v>
      </c>
      <c r="CQ4" s="30" t="s">
        <v>75</v>
      </c>
      <c r="CR4" s="30" t="s">
        <v>75</v>
      </c>
      <c r="CS4" s="30" t="s">
        <v>75</v>
      </c>
      <c r="CT4" s="12"/>
      <c r="CU4" s="12"/>
      <c r="CV4" s="12"/>
      <c r="CW4" s="12"/>
      <c r="CX4" s="12"/>
      <c r="CY4" s="12"/>
      <c r="CZ4" s="12"/>
      <c r="DA4" s="12"/>
      <c r="DB4" s="12"/>
      <c r="DC4" s="12"/>
      <c r="DD4" s="12"/>
      <c r="DE4" s="12"/>
      <c r="DF4" s="12"/>
      <c r="DG4" s="12"/>
      <c r="DH4" s="12"/>
      <c r="DI4" s="12"/>
      <c r="DJ4" s="12"/>
      <c r="DK4" s="12"/>
      <c r="DL4" s="12"/>
      <c r="DM4" s="12"/>
      <c r="DN4" s="12"/>
      <c r="DO4" s="12"/>
    </row>
    <row r="5" spans="1:119" s="2" customFormat="1" ht="12.75">
      <c r="A5" s="20" t="s">
        <v>1</v>
      </c>
      <c r="B5" s="23" t="s">
        <v>192</v>
      </c>
      <c r="C5" s="23" t="s">
        <v>193</v>
      </c>
      <c r="D5" s="23" t="s">
        <v>194</v>
      </c>
      <c r="E5" s="23" t="s">
        <v>195</v>
      </c>
      <c r="F5" s="13" t="s">
        <v>75</v>
      </c>
      <c r="G5" s="13" t="s">
        <v>75</v>
      </c>
      <c r="H5" s="13" t="s">
        <v>75</v>
      </c>
      <c r="I5" s="13" t="s">
        <v>75</v>
      </c>
      <c r="J5" s="13" t="s">
        <v>75</v>
      </c>
      <c r="K5" s="13" t="s">
        <v>75</v>
      </c>
      <c r="L5" s="13" t="s">
        <v>75</v>
      </c>
      <c r="M5" s="13" t="s">
        <v>75</v>
      </c>
      <c r="N5" s="13" t="s">
        <v>75</v>
      </c>
      <c r="O5" s="13" t="s">
        <v>75</v>
      </c>
      <c r="P5" s="13" t="s">
        <v>75</v>
      </c>
      <c r="Q5" s="13" t="s">
        <v>75</v>
      </c>
      <c r="R5" s="13" t="s">
        <v>75</v>
      </c>
      <c r="S5" s="13" t="s">
        <v>75</v>
      </c>
      <c r="T5" s="13" t="s">
        <v>75</v>
      </c>
      <c r="U5" s="13" t="s">
        <v>75</v>
      </c>
      <c r="V5" s="13" t="s">
        <v>75</v>
      </c>
      <c r="W5" s="13" t="s">
        <v>75</v>
      </c>
      <c r="X5" s="13" t="s">
        <v>75</v>
      </c>
      <c r="Y5" s="13" t="s">
        <v>75</v>
      </c>
      <c r="Z5" s="13" t="s">
        <v>75</v>
      </c>
      <c r="AA5" s="13" t="s">
        <v>75</v>
      </c>
      <c r="AB5" s="13" t="s">
        <v>75</v>
      </c>
      <c r="AC5" s="13" t="s">
        <v>75</v>
      </c>
      <c r="AD5" s="13" t="s">
        <v>75</v>
      </c>
      <c r="AE5" s="13" t="s">
        <v>75</v>
      </c>
      <c r="AF5" s="13" t="s">
        <v>75</v>
      </c>
      <c r="AG5" s="13" t="s">
        <v>75</v>
      </c>
      <c r="AH5" s="13" t="s">
        <v>75</v>
      </c>
      <c r="AI5" s="13" t="s">
        <v>75</v>
      </c>
      <c r="AJ5" s="13" t="s">
        <v>75</v>
      </c>
      <c r="AK5" s="13" t="s">
        <v>75</v>
      </c>
      <c r="AL5" s="13" t="s">
        <v>75</v>
      </c>
      <c r="AM5" s="13" t="s">
        <v>75</v>
      </c>
      <c r="AN5" s="13" t="s">
        <v>75</v>
      </c>
      <c r="AO5" s="13" t="s">
        <v>75</v>
      </c>
      <c r="AP5" s="13" t="s">
        <v>75</v>
      </c>
      <c r="AQ5" s="13" t="s">
        <v>75</v>
      </c>
      <c r="AR5" s="13" t="s">
        <v>75</v>
      </c>
      <c r="AS5" s="13" t="s">
        <v>75</v>
      </c>
      <c r="AT5" s="13" t="s">
        <v>75</v>
      </c>
      <c r="AU5" s="13" t="s">
        <v>75</v>
      </c>
      <c r="AV5" s="13" t="s">
        <v>75</v>
      </c>
      <c r="AW5" s="13" t="s">
        <v>75</v>
      </c>
      <c r="AX5" s="13" t="s">
        <v>75</v>
      </c>
      <c r="AY5" s="13" t="s">
        <v>75</v>
      </c>
      <c r="AZ5" s="13" t="s">
        <v>75</v>
      </c>
      <c r="BA5" s="13" t="s">
        <v>75</v>
      </c>
      <c r="BB5" s="13" t="s">
        <v>75</v>
      </c>
      <c r="BC5" s="13" t="s">
        <v>75</v>
      </c>
      <c r="BD5" s="13" t="s">
        <v>75</v>
      </c>
      <c r="BE5" s="13" t="s">
        <v>75</v>
      </c>
      <c r="BF5" s="13" t="s">
        <v>75</v>
      </c>
      <c r="BG5" s="13" t="s">
        <v>75</v>
      </c>
      <c r="BH5" s="13" t="s">
        <v>75</v>
      </c>
      <c r="BI5" s="13" t="s">
        <v>75</v>
      </c>
      <c r="BJ5" s="13" t="s">
        <v>75</v>
      </c>
      <c r="BK5" s="13" t="s">
        <v>75</v>
      </c>
      <c r="BL5" s="13" t="s">
        <v>75</v>
      </c>
      <c r="BM5" s="13" t="s">
        <v>75</v>
      </c>
      <c r="BN5" s="13" t="s">
        <v>75</v>
      </c>
      <c r="BO5" s="13" t="s">
        <v>75</v>
      </c>
      <c r="BP5" s="13" t="s">
        <v>75</v>
      </c>
      <c r="BQ5" s="13" t="s">
        <v>75</v>
      </c>
      <c r="BR5" s="13" t="s">
        <v>75</v>
      </c>
      <c r="BS5" s="13" t="s">
        <v>75</v>
      </c>
      <c r="BT5" s="13" t="s">
        <v>75</v>
      </c>
      <c r="BU5" s="13" t="s">
        <v>75</v>
      </c>
      <c r="BV5" s="13" t="s">
        <v>75</v>
      </c>
      <c r="BW5" s="13" t="s">
        <v>75</v>
      </c>
      <c r="BX5" s="13" t="s">
        <v>75</v>
      </c>
      <c r="BY5" s="13" t="s">
        <v>75</v>
      </c>
      <c r="BZ5" s="13" t="s">
        <v>75</v>
      </c>
      <c r="CA5" s="13" t="s">
        <v>75</v>
      </c>
      <c r="CB5" s="13" t="s">
        <v>75</v>
      </c>
      <c r="CC5" s="13" t="s">
        <v>75</v>
      </c>
      <c r="CD5" s="13" t="s">
        <v>75</v>
      </c>
      <c r="CE5" s="13" t="s">
        <v>75</v>
      </c>
      <c r="CF5" s="13" t="s">
        <v>75</v>
      </c>
      <c r="CG5" s="13" t="s">
        <v>75</v>
      </c>
      <c r="CH5" s="13" t="s">
        <v>75</v>
      </c>
      <c r="CI5" s="13" t="s">
        <v>75</v>
      </c>
      <c r="CJ5" s="13" t="s">
        <v>75</v>
      </c>
      <c r="CK5" s="13" t="s">
        <v>75</v>
      </c>
      <c r="CL5" s="13" t="s">
        <v>75</v>
      </c>
      <c r="CM5" s="13" t="s">
        <v>75</v>
      </c>
      <c r="CN5" s="13" t="s">
        <v>75</v>
      </c>
      <c r="CO5" s="13" t="s">
        <v>75</v>
      </c>
      <c r="CP5" s="13" t="s">
        <v>75</v>
      </c>
      <c r="CQ5" s="13" t="s">
        <v>75</v>
      </c>
      <c r="CR5" s="13" t="s">
        <v>75</v>
      </c>
      <c r="CS5" s="13" t="s">
        <v>75</v>
      </c>
      <c r="CT5" s="12"/>
      <c r="CU5" s="12"/>
      <c r="CV5" s="12"/>
      <c r="CW5" s="12"/>
      <c r="CX5" s="12"/>
      <c r="CY5" s="12"/>
      <c r="CZ5" s="12"/>
      <c r="DA5" s="12"/>
      <c r="DB5" s="12"/>
      <c r="DC5" s="12"/>
      <c r="DD5" s="12"/>
      <c r="DE5" s="12"/>
      <c r="DF5" s="12"/>
      <c r="DG5" s="12"/>
      <c r="DH5" s="12"/>
      <c r="DI5" s="12"/>
      <c r="DJ5" s="12"/>
      <c r="DK5" s="12"/>
      <c r="DL5" s="12"/>
      <c r="DM5" s="12"/>
      <c r="DN5" s="12"/>
      <c r="DO5" s="12"/>
    </row>
    <row r="6" spans="1:119" s="8" customFormat="1" ht="12.75">
      <c r="A6" s="24" t="s">
        <v>2</v>
      </c>
      <c r="B6" s="25" t="s">
        <v>209</v>
      </c>
      <c r="C6" s="25" t="s">
        <v>196</v>
      </c>
      <c r="D6" s="25" t="s">
        <v>205</v>
      </c>
      <c r="E6" s="25" t="s">
        <v>202</v>
      </c>
      <c r="F6" s="30" t="s">
        <v>75</v>
      </c>
      <c r="G6" s="30" t="s">
        <v>75</v>
      </c>
      <c r="H6" s="30" t="s">
        <v>75</v>
      </c>
      <c r="I6" s="30" t="s">
        <v>75</v>
      </c>
      <c r="J6" s="30" t="s">
        <v>75</v>
      </c>
      <c r="K6" s="30" t="s">
        <v>75</v>
      </c>
      <c r="L6" s="30" t="s">
        <v>75</v>
      </c>
      <c r="M6" s="30" t="s">
        <v>75</v>
      </c>
      <c r="N6" s="30" t="s">
        <v>75</v>
      </c>
      <c r="O6" s="30" t="s">
        <v>75</v>
      </c>
      <c r="P6" s="30" t="s">
        <v>75</v>
      </c>
      <c r="Q6" s="30" t="s">
        <v>75</v>
      </c>
      <c r="R6" s="30" t="s">
        <v>75</v>
      </c>
      <c r="S6" s="30" t="s">
        <v>75</v>
      </c>
      <c r="T6" s="30" t="s">
        <v>75</v>
      </c>
      <c r="U6" s="30" t="s">
        <v>75</v>
      </c>
      <c r="V6" s="30" t="s">
        <v>75</v>
      </c>
      <c r="W6" s="30" t="s">
        <v>75</v>
      </c>
      <c r="X6" s="30" t="s">
        <v>75</v>
      </c>
      <c r="Y6" s="30" t="s">
        <v>75</v>
      </c>
      <c r="Z6" s="30" t="s">
        <v>75</v>
      </c>
      <c r="AA6" s="30" t="s">
        <v>75</v>
      </c>
      <c r="AB6" s="30" t="s">
        <v>75</v>
      </c>
      <c r="AC6" s="30" t="s">
        <v>75</v>
      </c>
      <c r="AD6" s="30" t="s">
        <v>75</v>
      </c>
      <c r="AE6" s="30" t="s">
        <v>75</v>
      </c>
      <c r="AF6" s="30" t="s">
        <v>75</v>
      </c>
      <c r="AG6" s="30" t="s">
        <v>75</v>
      </c>
      <c r="AH6" s="30" t="s">
        <v>75</v>
      </c>
      <c r="AI6" s="30" t="s">
        <v>75</v>
      </c>
      <c r="AJ6" s="30" t="s">
        <v>75</v>
      </c>
      <c r="AK6" s="30" t="s">
        <v>75</v>
      </c>
      <c r="AL6" s="30" t="s">
        <v>75</v>
      </c>
      <c r="AM6" s="30" t="s">
        <v>75</v>
      </c>
      <c r="AN6" s="30" t="s">
        <v>75</v>
      </c>
      <c r="AO6" s="30" t="s">
        <v>75</v>
      </c>
      <c r="AP6" s="30" t="s">
        <v>75</v>
      </c>
      <c r="AQ6" s="30" t="s">
        <v>75</v>
      </c>
      <c r="AR6" s="30" t="s">
        <v>75</v>
      </c>
      <c r="AS6" s="30" t="s">
        <v>75</v>
      </c>
      <c r="AT6" s="30" t="s">
        <v>75</v>
      </c>
      <c r="AU6" s="30" t="s">
        <v>75</v>
      </c>
      <c r="AV6" s="30" t="s">
        <v>75</v>
      </c>
      <c r="AW6" s="30" t="s">
        <v>75</v>
      </c>
      <c r="AX6" s="30" t="s">
        <v>75</v>
      </c>
      <c r="AY6" s="30" t="s">
        <v>75</v>
      </c>
      <c r="AZ6" s="30" t="s">
        <v>75</v>
      </c>
      <c r="BA6" s="30" t="s">
        <v>75</v>
      </c>
      <c r="BB6" s="30" t="s">
        <v>75</v>
      </c>
      <c r="BC6" s="30" t="s">
        <v>75</v>
      </c>
      <c r="BD6" s="30" t="s">
        <v>75</v>
      </c>
      <c r="BE6" s="30" t="s">
        <v>75</v>
      </c>
      <c r="BF6" s="30" t="s">
        <v>75</v>
      </c>
      <c r="BG6" s="30" t="s">
        <v>75</v>
      </c>
      <c r="BH6" s="30" t="s">
        <v>75</v>
      </c>
      <c r="BI6" s="30" t="s">
        <v>75</v>
      </c>
      <c r="BJ6" s="30" t="s">
        <v>75</v>
      </c>
      <c r="BK6" s="30" t="s">
        <v>75</v>
      </c>
      <c r="BL6" s="30" t="s">
        <v>75</v>
      </c>
      <c r="BM6" s="30" t="s">
        <v>75</v>
      </c>
      <c r="BN6" s="30" t="s">
        <v>75</v>
      </c>
      <c r="BO6" s="30" t="s">
        <v>75</v>
      </c>
      <c r="BP6" s="30" t="s">
        <v>75</v>
      </c>
      <c r="BQ6" s="30" t="s">
        <v>75</v>
      </c>
      <c r="BR6" s="30" t="s">
        <v>75</v>
      </c>
      <c r="BS6" s="30" t="s">
        <v>75</v>
      </c>
      <c r="BT6" s="30" t="s">
        <v>75</v>
      </c>
      <c r="BU6" s="30" t="s">
        <v>75</v>
      </c>
      <c r="BV6" s="30" t="s">
        <v>75</v>
      </c>
      <c r="BW6" s="30" t="s">
        <v>75</v>
      </c>
      <c r="BX6" s="30" t="s">
        <v>75</v>
      </c>
      <c r="BY6" s="30" t="s">
        <v>75</v>
      </c>
      <c r="BZ6" s="30" t="s">
        <v>75</v>
      </c>
      <c r="CA6" s="30" t="s">
        <v>75</v>
      </c>
      <c r="CB6" s="30" t="s">
        <v>75</v>
      </c>
      <c r="CC6" s="30" t="s">
        <v>75</v>
      </c>
      <c r="CD6" s="30" t="s">
        <v>75</v>
      </c>
      <c r="CE6" s="30" t="s">
        <v>75</v>
      </c>
      <c r="CF6" s="30" t="s">
        <v>75</v>
      </c>
      <c r="CG6" s="30" t="s">
        <v>75</v>
      </c>
      <c r="CH6" s="30" t="s">
        <v>75</v>
      </c>
      <c r="CI6" s="30" t="s">
        <v>75</v>
      </c>
      <c r="CJ6" s="30" t="s">
        <v>75</v>
      </c>
      <c r="CK6" s="30" t="s">
        <v>75</v>
      </c>
      <c r="CL6" s="30" t="s">
        <v>75</v>
      </c>
      <c r="CM6" s="30" t="s">
        <v>75</v>
      </c>
      <c r="CN6" s="30" t="s">
        <v>75</v>
      </c>
      <c r="CO6" s="30" t="s">
        <v>75</v>
      </c>
      <c r="CP6" s="30" t="s">
        <v>75</v>
      </c>
      <c r="CQ6" s="30" t="s">
        <v>75</v>
      </c>
      <c r="CR6" s="30" t="s">
        <v>75</v>
      </c>
      <c r="CS6" s="30" t="s">
        <v>75</v>
      </c>
      <c r="CT6" s="14"/>
      <c r="CU6" s="14"/>
      <c r="CV6" s="14"/>
      <c r="CW6" s="14"/>
      <c r="CX6" s="14"/>
      <c r="CY6" s="14"/>
      <c r="CZ6" s="14"/>
      <c r="DA6" s="14"/>
      <c r="DB6" s="14"/>
      <c r="DC6" s="14"/>
      <c r="DD6" s="14"/>
      <c r="DE6" s="14"/>
      <c r="DF6" s="14"/>
      <c r="DG6" s="14"/>
      <c r="DH6" s="14"/>
      <c r="DI6" s="14"/>
      <c r="DJ6" s="14"/>
      <c r="DK6" s="14"/>
      <c r="DL6" s="14"/>
      <c r="DM6" s="14"/>
      <c r="DN6" s="14"/>
      <c r="DO6" s="14"/>
    </row>
    <row r="7" spans="1:119" ht="12.75">
      <c r="A7" s="26" t="s">
        <v>18</v>
      </c>
      <c r="B7" s="28" t="s">
        <v>79</v>
      </c>
      <c r="C7" s="28" t="s">
        <v>84</v>
      </c>
      <c r="D7" s="28" t="s">
        <v>85</v>
      </c>
      <c r="E7" s="28" t="s">
        <v>284</v>
      </c>
      <c r="F7" s="28" t="s">
        <v>280</v>
      </c>
      <c r="G7" s="28" t="s">
        <v>280</v>
      </c>
      <c r="H7" s="28" t="s">
        <v>280</v>
      </c>
      <c r="I7" s="28" t="s">
        <v>280</v>
      </c>
      <c r="J7" s="28" t="s">
        <v>280</v>
      </c>
      <c r="K7" s="28" t="s">
        <v>280</v>
      </c>
      <c r="L7" s="28" t="s">
        <v>280</v>
      </c>
      <c r="M7" s="28" t="s">
        <v>280</v>
      </c>
      <c r="N7" s="28" t="s">
        <v>280</v>
      </c>
      <c r="O7" s="28" t="s">
        <v>280</v>
      </c>
      <c r="P7" s="28" t="s">
        <v>280</v>
      </c>
      <c r="Q7" s="28" t="s">
        <v>280</v>
      </c>
      <c r="R7" s="28" t="s">
        <v>280</v>
      </c>
      <c r="S7" s="28" t="s">
        <v>280</v>
      </c>
      <c r="T7" s="28" t="s">
        <v>280</v>
      </c>
      <c r="U7" s="28" t="s">
        <v>280</v>
      </c>
      <c r="V7" s="28" t="s">
        <v>280</v>
      </c>
      <c r="W7" s="28" t="s">
        <v>280</v>
      </c>
      <c r="X7" s="28" t="s">
        <v>280</v>
      </c>
      <c r="Y7" s="28" t="s">
        <v>280</v>
      </c>
      <c r="Z7" s="28" t="s">
        <v>280</v>
      </c>
      <c r="AA7" s="28" t="s">
        <v>280</v>
      </c>
      <c r="AB7" s="28" t="s">
        <v>280</v>
      </c>
      <c r="AC7" s="28" t="s">
        <v>280</v>
      </c>
      <c r="AD7" s="28" t="s">
        <v>280</v>
      </c>
      <c r="AE7" s="28" t="s">
        <v>280</v>
      </c>
      <c r="AF7" s="28" t="s">
        <v>280</v>
      </c>
      <c r="AG7" s="28" t="s">
        <v>280</v>
      </c>
      <c r="AH7" s="28" t="s">
        <v>280</v>
      </c>
      <c r="AI7" s="28" t="s">
        <v>280</v>
      </c>
      <c r="AJ7" s="28" t="s">
        <v>280</v>
      </c>
      <c r="AK7" s="28" t="s">
        <v>280</v>
      </c>
      <c r="AL7" s="28" t="s">
        <v>280</v>
      </c>
      <c r="AM7" s="28" t="s">
        <v>280</v>
      </c>
      <c r="AN7" s="28" t="s">
        <v>280</v>
      </c>
      <c r="AO7" s="28" t="s">
        <v>280</v>
      </c>
      <c r="AP7" s="28" t="s">
        <v>280</v>
      </c>
      <c r="AQ7" s="28" t="s">
        <v>280</v>
      </c>
      <c r="AR7" s="28" t="s">
        <v>280</v>
      </c>
      <c r="AS7" s="28" t="s">
        <v>280</v>
      </c>
      <c r="AT7" s="28" t="s">
        <v>280</v>
      </c>
      <c r="AU7" s="28" t="s">
        <v>280</v>
      </c>
      <c r="AV7" s="28" t="s">
        <v>280</v>
      </c>
      <c r="AW7" s="28" t="s">
        <v>280</v>
      </c>
      <c r="AX7" s="28" t="s">
        <v>280</v>
      </c>
      <c r="AY7" s="28" t="s">
        <v>280</v>
      </c>
      <c r="AZ7" s="28" t="s">
        <v>280</v>
      </c>
      <c r="BA7" s="28" t="s">
        <v>280</v>
      </c>
      <c r="BB7" s="28" t="s">
        <v>280</v>
      </c>
      <c r="BC7" s="28" t="s">
        <v>280</v>
      </c>
      <c r="BD7" s="28" t="s">
        <v>280</v>
      </c>
      <c r="BE7" s="28" t="s">
        <v>280</v>
      </c>
      <c r="BF7" s="28" t="s">
        <v>280</v>
      </c>
      <c r="BG7" s="28" t="s">
        <v>280</v>
      </c>
      <c r="BH7" s="28" t="s">
        <v>280</v>
      </c>
      <c r="BI7" s="28" t="s">
        <v>280</v>
      </c>
      <c r="BJ7" s="28" t="s">
        <v>280</v>
      </c>
      <c r="BK7" s="28" t="s">
        <v>280</v>
      </c>
      <c r="BL7" s="28" t="s">
        <v>280</v>
      </c>
      <c r="BM7" s="28" t="s">
        <v>280</v>
      </c>
      <c r="BN7" s="28" t="s">
        <v>280</v>
      </c>
      <c r="BO7" s="28" t="s">
        <v>280</v>
      </c>
      <c r="BP7" s="28" t="s">
        <v>280</v>
      </c>
      <c r="BQ7" s="28" t="s">
        <v>280</v>
      </c>
      <c r="BR7" s="28" t="s">
        <v>280</v>
      </c>
      <c r="BS7" s="28" t="s">
        <v>280</v>
      </c>
      <c r="BT7" s="28" t="s">
        <v>280</v>
      </c>
      <c r="BU7" s="28" t="s">
        <v>280</v>
      </c>
      <c r="BV7" s="28" t="s">
        <v>280</v>
      </c>
      <c r="BW7" s="28" t="s">
        <v>280</v>
      </c>
      <c r="BX7" s="28" t="s">
        <v>280</v>
      </c>
      <c r="BY7" s="28" t="s">
        <v>280</v>
      </c>
      <c r="BZ7" s="28" t="s">
        <v>280</v>
      </c>
      <c r="CA7" s="28" t="s">
        <v>280</v>
      </c>
      <c r="CB7" s="28" t="s">
        <v>280</v>
      </c>
      <c r="CC7" s="28" t="s">
        <v>280</v>
      </c>
      <c r="CD7" s="28" t="s">
        <v>280</v>
      </c>
      <c r="CE7" s="28" t="s">
        <v>280</v>
      </c>
      <c r="CF7" s="28" t="s">
        <v>280</v>
      </c>
      <c r="CG7" s="28" t="s">
        <v>280</v>
      </c>
      <c r="CH7" s="28" t="s">
        <v>280</v>
      </c>
      <c r="CI7" s="28" t="s">
        <v>280</v>
      </c>
      <c r="CJ7" s="28" t="s">
        <v>280</v>
      </c>
      <c r="CK7" s="28" t="s">
        <v>280</v>
      </c>
      <c r="CL7" s="28" t="s">
        <v>280</v>
      </c>
      <c r="CM7" s="28" t="s">
        <v>280</v>
      </c>
      <c r="CN7" s="28" t="s">
        <v>280</v>
      </c>
      <c r="CO7" s="28" t="s">
        <v>280</v>
      </c>
      <c r="CP7" s="28" t="s">
        <v>280</v>
      </c>
      <c r="CQ7" s="28" t="s">
        <v>280</v>
      </c>
      <c r="CR7" s="28" t="s">
        <v>280</v>
      </c>
      <c r="CS7" s="28" t="s">
        <v>280</v>
      </c>
      <c r="CT7" s="11"/>
      <c r="CU7" s="11"/>
      <c r="CV7" s="11"/>
      <c r="CW7" s="11"/>
      <c r="CX7" s="11"/>
      <c r="CY7" s="11"/>
      <c r="CZ7" s="11"/>
      <c r="DA7" s="11"/>
      <c r="DB7" s="11"/>
      <c r="DC7" s="11"/>
      <c r="DD7" s="11"/>
      <c r="DE7" s="11"/>
      <c r="DF7" s="11"/>
      <c r="DG7" s="11"/>
      <c r="DH7" s="11"/>
      <c r="DI7" s="11"/>
      <c r="DJ7" s="11"/>
      <c r="DK7" s="11"/>
      <c r="DL7" s="11"/>
      <c r="DM7" s="11"/>
      <c r="DN7" s="11"/>
      <c r="DO7" s="11"/>
    </row>
    <row r="8" spans="1:119" ht="12.75">
      <c r="A8" s="29" t="s">
        <v>17</v>
      </c>
      <c r="B8" s="27" t="s">
        <v>28</v>
      </c>
      <c r="C8" s="27" t="s">
        <v>28</v>
      </c>
      <c r="D8" s="27" t="s">
        <v>28</v>
      </c>
      <c r="E8" s="80" t="s">
        <v>285</v>
      </c>
      <c r="F8" s="80" t="s">
        <v>281</v>
      </c>
      <c r="G8" s="80" t="s">
        <v>281</v>
      </c>
      <c r="H8" s="80" t="s">
        <v>281</v>
      </c>
      <c r="I8" s="80" t="s">
        <v>281</v>
      </c>
      <c r="J8" s="80" t="s">
        <v>281</v>
      </c>
      <c r="K8" s="80" t="s">
        <v>281</v>
      </c>
      <c r="L8" s="80" t="s">
        <v>281</v>
      </c>
      <c r="M8" s="80" t="s">
        <v>281</v>
      </c>
      <c r="N8" s="80" t="s">
        <v>281</v>
      </c>
      <c r="O8" s="80" t="s">
        <v>281</v>
      </c>
      <c r="P8" s="80" t="s">
        <v>281</v>
      </c>
      <c r="Q8" s="80" t="s">
        <v>281</v>
      </c>
      <c r="R8" s="80" t="s">
        <v>281</v>
      </c>
      <c r="S8" s="80" t="s">
        <v>281</v>
      </c>
      <c r="T8" s="80" t="s">
        <v>281</v>
      </c>
      <c r="U8" s="80" t="s">
        <v>281</v>
      </c>
      <c r="V8" s="80" t="s">
        <v>281</v>
      </c>
      <c r="W8" s="80" t="s">
        <v>281</v>
      </c>
      <c r="X8" s="80" t="s">
        <v>281</v>
      </c>
      <c r="Y8" s="80" t="s">
        <v>281</v>
      </c>
      <c r="Z8" s="80" t="s">
        <v>281</v>
      </c>
      <c r="AA8" s="80" t="s">
        <v>281</v>
      </c>
      <c r="AB8" s="80" t="s">
        <v>281</v>
      </c>
      <c r="AC8" s="80" t="s">
        <v>281</v>
      </c>
      <c r="AD8" s="80" t="s">
        <v>281</v>
      </c>
      <c r="AE8" s="80" t="s">
        <v>281</v>
      </c>
      <c r="AF8" s="80" t="s">
        <v>281</v>
      </c>
      <c r="AG8" s="80" t="s">
        <v>281</v>
      </c>
      <c r="AH8" s="80" t="s">
        <v>281</v>
      </c>
      <c r="AI8" s="80" t="s">
        <v>281</v>
      </c>
      <c r="AJ8" s="80" t="s">
        <v>281</v>
      </c>
      <c r="AK8" s="80" t="s">
        <v>281</v>
      </c>
      <c r="AL8" s="80" t="s">
        <v>281</v>
      </c>
      <c r="AM8" s="80" t="s">
        <v>281</v>
      </c>
      <c r="AN8" s="80" t="s">
        <v>281</v>
      </c>
      <c r="AO8" s="80" t="s">
        <v>281</v>
      </c>
      <c r="AP8" s="80" t="s">
        <v>281</v>
      </c>
      <c r="AQ8" s="80" t="s">
        <v>281</v>
      </c>
      <c r="AR8" s="80" t="s">
        <v>281</v>
      </c>
      <c r="AS8" s="80" t="s">
        <v>281</v>
      </c>
      <c r="AT8" s="80" t="s">
        <v>281</v>
      </c>
      <c r="AU8" s="80" t="s">
        <v>281</v>
      </c>
      <c r="AV8" s="80" t="s">
        <v>281</v>
      </c>
      <c r="AW8" s="80" t="s">
        <v>281</v>
      </c>
      <c r="AX8" s="80" t="s">
        <v>281</v>
      </c>
      <c r="AY8" s="80" t="s">
        <v>281</v>
      </c>
      <c r="AZ8" s="80" t="s">
        <v>281</v>
      </c>
      <c r="BA8" s="80" t="s">
        <v>281</v>
      </c>
      <c r="BB8" s="80" t="s">
        <v>281</v>
      </c>
      <c r="BC8" s="80" t="s">
        <v>281</v>
      </c>
      <c r="BD8" s="80" t="s">
        <v>281</v>
      </c>
      <c r="BE8" s="80" t="s">
        <v>281</v>
      </c>
      <c r="BF8" s="80" t="s">
        <v>281</v>
      </c>
      <c r="BG8" s="80" t="s">
        <v>281</v>
      </c>
      <c r="BH8" s="80" t="s">
        <v>281</v>
      </c>
      <c r="BI8" s="80" t="s">
        <v>281</v>
      </c>
      <c r="BJ8" s="80" t="s">
        <v>281</v>
      </c>
      <c r="BK8" s="80" t="s">
        <v>281</v>
      </c>
      <c r="BL8" s="80" t="s">
        <v>281</v>
      </c>
      <c r="BM8" s="80" t="s">
        <v>281</v>
      </c>
      <c r="BN8" s="80" t="s">
        <v>281</v>
      </c>
      <c r="BO8" s="80" t="s">
        <v>281</v>
      </c>
      <c r="BP8" s="80" t="s">
        <v>281</v>
      </c>
      <c r="BQ8" s="80" t="s">
        <v>281</v>
      </c>
      <c r="BR8" s="80" t="s">
        <v>281</v>
      </c>
      <c r="BS8" s="80" t="s">
        <v>281</v>
      </c>
      <c r="BT8" s="80" t="s">
        <v>281</v>
      </c>
      <c r="BU8" s="80" t="s">
        <v>281</v>
      </c>
      <c r="BV8" s="80" t="s">
        <v>281</v>
      </c>
      <c r="BW8" s="80" t="s">
        <v>281</v>
      </c>
      <c r="BX8" s="80" t="s">
        <v>281</v>
      </c>
      <c r="BY8" s="80" t="s">
        <v>281</v>
      </c>
      <c r="BZ8" s="80" t="s">
        <v>281</v>
      </c>
      <c r="CA8" s="80" t="s">
        <v>281</v>
      </c>
      <c r="CB8" s="80" t="s">
        <v>281</v>
      </c>
      <c r="CC8" s="80" t="s">
        <v>281</v>
      </c>
      <c r="CD8" s="80" t="s">
        <v>281</v>
      </c>
      <c r="CE8" s="80" t="s">
        <v>281</v>
      </c>
      <c r="CF8" s="80" t="s">
        <v>281</v>
      </c>
      <c r="CG8" s="80" t="s">
        <v>281</v>
      </c>
      <c r="CH8" s="80" t="s">
        <v>281</v>
      </c>
      <c r="CI8" s="80" t="s">
        <v>281</v>
      </c>
      <c r="CJ8" s="80" t="s">
        <v>281</v>
      </c>
      <c r="CK8" s="80" t="s">
        <v>281</v>
      </c>
      <c r="CL8" s="80" t="s">
        <v>281</v>
      </c>
      <c r="CM8" s="80" t="s">
        <v>281</v>
      </c>
      <c r="CN8" s="80" t="s">
        <v>281</v>
      </c>
      <c r="CO8" s="80" t="s">
        <v>281</v>
      </c>
      <c r="CP8" s="80" t="s">
        <v>281</v>
      </c>
      <c r="CQ8" s="80" t="s">
        <v>281</v>
      </c>
      <c r="CR8" s="80" t="s">
        <v>281</v>
      </c>
      <c r="CS8" s="80" t="s">
        <v>281</v>
      </c>
      <c r="CT8" s="11"/>
      <c r="CU8" s="11"/>
      <c r="CV8" s="11"/>
      <c r="CW8" s="11"/>
      <c r="CX8" s="11"/>
      <c r="CY8" s="11"/>
      <c r="CZ8" s="11"/>
      <c r="DA8" s="11"/>
      <c r="DB8" s="11"/>
      <c r="DC8" s="11"/>
      <c r="DD8" s="11"/>
      <c r="DE8" s="11"/>
      <c r="DF8" s="11"/>
      <c r="DG8" s="11"/>
      <c r="DH8" s="11"/>
      <c r="DI8" s="11"/>
      <c r="DJ8" s="11"/>
      <c r="DK8" s="11"/>
      <c r="DL8" s="11"/>
      <c r="DM8" s="11"/>
      <c r="DN8" s="11"/>
      <c r="DO8" s="11"/>
    </row>
    <row r="9" spans="1:119" ht="12.75">
      <c r="A9" s="26" t="s">
        <v>19</v>
      </c>
      <c r="B9" s="27" t="s">
        <v>20</v>
      </c>
      <c r="C9" s="27" t="s">
        <v>29</v>
      </c>
      <c r="D9" s="27" t="s">
        <v>29</v>
      </c>
      <c r="E9" s="80" t="s">
        <v>286</v>
      </c>
      <c r="F9" s="80" t="s">
        <v>282</v>
      </c>
      <c r="G9" s="80" t="s">
        <v>282</v>
      </c>
      <c r="H9" s="80" t="s">
        <v>282</v>
      </c>
      <c r="I9" s="80" t="s">
        <v>282</v>
      </c>
      <c r="J9" s="80" t="s">
        <v>282</v>
      </c>
      <c r="K9" s="80" t="s">
        <v>282</v>
      </c>
      <c r="L9" s="80" t="s">
        <v>282</v>
      </c>
      <c r="M9" s="80" t="s">
        <v>282</v>
      </c>
      <c r="N9" s="80" t="s">
        <v>282</v>
      </c>
      <c r="O9" s="80" t="s">
        <v>282</v>
      </c>
      <c r="P9" s="80" t="s">
        <v>282</v>
      </c>
      <c r="Q9" s="80" t="s">
        <v>282</v>
      </c>
      <c r="R9" s="80" t="s">
        <v>282</v>
      </c>
      <c r="S9" s="80" t="s">
        <v>282</v>
      </c>
      <c r="T9" s="80" t="s">
        <v>282</v>
      </c>
      <c r="U9" s="80" t="s">
        <v>282</v>
      </c>
      <c r="V9" s="80" t="s">
        <v>282</v>
      </c>
      <c r="W9" s="80" t="s">
        <v>282</v>
      </c>
      <c r="X9" s="80" t="s">
        <v>282</v>
      </c>
      <c r="Y9" s="80" t="s">
        <v>282</v>
      </c>
      <c r="Z9" s="80" t="s">
        <v>282</v>
      </c>
      <c r="AA9" s="80" t="s">
        <v>282</v>
      </c>
      <c r="AB9" s="80" t="s">
        <v>282</v>
      </c>
      <c r="AC9" s="80" t="s">
        <v>282</v>
      </c>
      <c r="AD9" s="80" t="s">
        <v>282</v>
      </c>
      <c r="AE9" s="80" t="s">
        <v>282</v>
      </c>
      <c r="AF9" s="80" t="s">
        <v>282</v>
      </c>
      <c r="AG9" s="80" t="s">
        <v>282</v>
      </c>
      <c r="AH9" s="80" t="s">
        <v>282</v>
      </c>
      <c r="AI9" s="80" t="s">
        <v>282</v>
      </c>
      <c r="AJ9" s="80" t="s">
        <v>282</v>
      </c>
      <c r="AK9" s="80" t="s">
        <v>282</v>
      </c>
      <c r="AL9" s="80" t="s">
        <v>282</v>
      </c>
      <c r="AM9" s="80" t="s">
        <v>282</v>
      </c>
      <c r="AN9" s="80" t="s">
        <v>282</v>
      </c>
      <c r="AO9" s="80" t="s">
        <v>282</v>
      </c>
      <c r="AP9" s="80" t="s">
        <v>282</v>
      </c>
      <c r="AQ9" s="80" t="s">
        <v>282</v>
      </c>
      <c r="AR9" s="80" t="s">
        <v>282</v>
      </c>
      <c r="AS9" s="80" t="s">
        <v>282</v>
      </c>
      <c r="AT9" s="80" t="s">
        <v>282</v>
      </c>
      <c r="AU9" s="80" t="s">
        <v>282</v>
      </c>
      <c r="AV9" s="80" t="s">
        <v>282</v>
      </c>
      <c r="AW9" s="80" t="s">
        <v>282</v>
      </c>
      <c r="AX9" s="80" t="s">
        <v>282</v>
      </c>
      <c r="AY9" s="80" t="s">
        <v>282</v>
      </c>
      <c r="AZ9" s="80" t="s">
        <v>282</v>
      </c>
      <c r="BA9" s="80" t="s">
        <v>282</v>
      </c>
      <c r="BB9" s="80" t="s">
        <v>282</v>
      </c>
      <c r="BC9" s="80" t="s">
        <v>282</v>
      </c>
      <c r="BD9" s="80" t="s">
        <v>282</v>
      </c>
      <c r="BE9" s="80" t="s">
        <v>282</v>
      </c>
      <c r="BF9" s="80" t="s">
        <v>282</v>
      </c>
      <c r="BG9" s="80" t="s">
        <v>282</v>
      </c>
      <c r="BH9" s="80" t="s">
        <v>282</v>
      </c>
      <c r="BI9" s="80" t="s">
        <v>282</v>
      </c>
      <c r="BJ9" s="80" t="s">
        <v>282</v>
      </c>
      <c r="BK9" s="80" t="s">
        <v>282</v>
      </c>
      <c r="BL9" s="80" t="s">
        <v>282</v>
      </c>
      <c r="BM9" s="80" t="s">
        <v>282</v>
      </c>
      <c r="BN9" s="80" t="s">
        <v>282</v>
      </c>
      <c r="BO9" s="80" t="s">
        <v>282</v>
      </c>
      <c r="BP9" s="80" t="s">
        <v>282</v>
      </c>
      <c r="BQ9" s="80" t="s">
        <v>282</v>
      </c>
      <c r="BR9" s="80" t="s">
        <v>282</v>
      </c>
      <c r="BS9" s="80" t="s">
        <v>282</v>
      </c>
      <c r="BT9" s="80" t="s">
        <v>282</v>
      </c>
      <c r="BU9" s="80" t="s">
        <v>282</v>
      </c>
      <c r="BV9" s="80" t="s">
        <v>282</v>
      </c>
      <c r="BW9" s="80" t="s">
        <v>282</v>
      </c>
      <c r="BX9" s="80" t="s">
        <v>282</v>
      </c>
      <c r="BY9" s="80" t="s">
        <v>282</v>
      </c>
      <c r="BZ9" s="80" t="s">
        <v>282</v>
      </c>
      <c r="CA9" s="80" t="s">
        <v>282</v>
      </c>
      <c r="CB9" s="80" t="s">
        <v>282</v>
      </c>
      <c r="CC9" s="80" t="s">
        <v>282</v>
      </c>
      <c r="CD9" s="80" t="s">
        <v>282</v>
      </c>
      <c r="CE9" s="80" t="s">
        <v>282</v>
      </c>
      <c r="CF9" s="80" t="s">
        <v>282</v>
      </c>
      <c r="CG9" s="80" t="s">
        <v>282</v>
      </c>
      <c r="CH9" s="80" t="s">
        <v>282</v>
      </c>
      <c r="CI9" s="80" t="s">
        <v>282</v>
      </c>
      <c r="CJ9" s="80" t="s">
        <v>282</v>
      </c>
      <c r="CK9" s="80" t="s">
        <v>282</v>
      </c>
      <c r="CL9" s="80" t="s">
        <v>282</v>
      </c>
      <c r="CM9" s="80" t="s">
        <v>282</v>
      </c>
      <c r="CN9" s="80" t="s">
        <v>282</v>
      </c>
      <c r="CO9" s="80" t="s">
        <v>282</v>
      </c>
      <c r="CP9" s="80" t="s">
        <v>282</v>
      </c>
      <c r="CQ9" s="80" t="s">
        <v>282</v>
      </c>
      <c r="CR9" s="80" t="s">
        <v>282</v>
      </c>
      <c r="CS9" s="80" t="s">
        <v>282</v>
      </c>
      <c r="CT9" s="11"/>
      <c r="CU9" s="11"/>
      <c r="CV9" s="11"/>
      <c r="CW9" s="11"/>
      <c r="CX9" s="11"/>
      <c r="CY9" s="11"/>
      <c r="CZ9" s="11"/>
      <c r="DA9" s="11"/>
      <c r="DB9" s="11"/>
      <c r="DC9" s="11"/>
      <c r="DD9" s="11"/>
      <c r="DE9" s="11"/>
      <c r="DF9" s="11"/>
      <c r="DG9" s="11"/>
      <c r="DH9" s="11"/>
      <c r="DI9" s="11"/>
      <c r="DJ9" s="11"/>
      <c r="DK9" s="11"/>
      <c r="DL9" s="11"/>
      <c r="DM9" s="11"/>
      <c r="DN9" s="11"/>
      <c r="DO9" s="11"/>
    </row>
    <row r="10" spans="1:119" s="8" customFormat="1" ht="12.75">
      <c r="A10" s="24" t="s">
        <v>3</v>
      </c>
      <c r="B10" s="25" t="s">
        <v>203</v>
      </c>
      <c r="C10" s="25" t="s">
        <v>202</v>
      </c>
      <c r="D10" s="25" t="s">
        <v>211</v>
      </c>
      <c r="E10" s="25" t="s">
        <v>192</v>
      </c>
      <c r="F10" s="30" t="s">
        <v>75</v>
      </c>
      <c r="G10" s="30" t="s">
        <v>75</v>
      </c>
      <c r="H10" s="30" t="s">
        <v>75</v>
      </c>
      <c r="I10" s="30" t="s">
        <v>75</v>
      </c>
      <c r="J10" s="30" t="s">
        <v>75</v>
      </c>
      <c r="K10" s="30" t="s">
        <v>75</v>
      </c>
      <c r="L10" s="30" t="s">
        <v>75</v>
      </c>
      <c r="M10" s="30" t="s">
        <v>75</v>
      </c>
      <c r="N10" s="30" t="s">
        <v>75</v>
      </c>
      <c r="O10" s="30" t="s">
        <v>75</v>
      </c>
      <c r="P10" s="30" t="s">
        <v>75</v>
      </c>
      <c r="Q10" s="30" t="s">
        <v>75</v>
      </c>
      <c r="R10" s="30" t="s">
        <v>75</v>
      </c>
      <c r="S10" s="30" t="s">
        <v>75</v>
      </c>
      <c r="T10" s="30" t="s">
        <v>75</v>
      </c>
      <c r="U10" s="30" t="s">
        <v>75</v>
      </c>
      <c r="V10" s="30" t="s">
        <v>75</v>
      </c>
      <c r="W10" s="30" t="s">
        <v>75</v>
      </c>
      <c r="X10" s="30" t="s">
        <v>75</v>
      </c>
      <c r="Y10" s="30" t="s">
        <v>75</v>
      </c>
      <c r="Z10" s="30" t="s">
        <v>75</v>
      </c>
      <c r="AA10" s="30" t="s">
        <v>75</v>
      </c>
      <c r="AB10" s="30" t="s">
        <v>75</v>
      </c>
      <c r="AC10" s="30" t="s">
        <v>75</v>
      </c>
      <c r="AD10" s="30" t="s">
        <v>75</v>
      </c>
      <c r="AE10" s="30" t="s">
        <v>75</v>
      </c>
      <c r="AF10" s="30" t="s">
        <v>75</v>
      </c>
      <c r="AG10" s="30" t="s">
        <v>75</v>
      </c>
      <c r="AH10" s="30" t="s">
        <v>75</v>
      </c>
      <c r="AI10" s="30" t="s">
        <v>75</v>
      </c>
      <c r="AJ10" s="30" t="s">
        <v>75</v>
      </c>
      <c r="AK10" s="30" t="s">
        <v>75</v>
      </c>
      <c r="AL10" s="30" t="s">
        <v>75</v>
      </c>
      <c r="AM10" s="30" t="s">
        <v>75</v>
      </c>
      <c r="AN10" s="30" t="s">
        <v>75</v>
      </c>
      <c r="AO10" s="30" t="s">
        <v>75</v>
      </c>
      <c r="AP10" s="30" t="s">
        <v>75</v>
      </c>
      <c r="AQ10" s="30" t="s">
        <v>75</v>
      </c>
      <c r="AR10" s="30" t="s">
        <v>75</v>
      </c>
      <c r="AS10" s="30" t="s">
        <v>75</v>
      </c>
      <c r="AT10" s="30" t="s">
        <v>75</v>
      </c>
      <c r="AU10" s="30" t="s">
        <v>75</v>
      </c>
      <c r="AV10" s="30" t="s">
        <v>75</v>
      </c>
      <c r="AW10" s="30" t="s">
        <v>75</v>
      </c>
      <c r="AX10" s="30" t="s">
        <v>75</v>
      </c>
      <c r="AY10" s="30" t="s">
        <v>75</v>
      </c>
      <c r="AZ10" s="30" t="s">
        <v>75</v>
      </c>
      <c r="BA10" s="30" t="s">
        <v>75</v>
      </c>
      <c r="BB10" s="30" t="s">
        <v>75</v>
      </c>
      <c r="BC10" s="30" t="s">
        <v>75</v>
      </c>
      <c r="BD10" s="30" t="s">
        <v>75</v>
      </c>
      <c r="BE10" s="30" t="s">
        <v>75</v>
      </c>
      <c r="BF10" s="30" t="s">
        <v>75</v>
      </c>
      <c r="BG10" s="30" t="s">
        <v>75</v>
      </c>
      <c r="BH10" s="30" t="s">
        <v>75</v>
      </c>
      <c r="BI10" s="30" t="s">
        <v>75</v>
      </c>
      <c r="BJ10" s="30" t="s">
        <v>75</v>
      </c>
      <c r="BK10" s="30" t="s">
        <v>75</v>
      </c>
      <c r="BL10" s="30" t="s">
        <v>75</v>
      </c>
      <c r="BM10" s="30" t="s">
        <v>75</v>
      </c>
      <c r="BN10" s="30" t="s">
        <v>75</v>
      </c>
      <c r="BO10" s="30" t="s">
        <v>75</v>
      </c>
      <c r="BP10" s="30" t="s">
        <v>75</v>
      </c>
      <c r="BQ10" s="30" t="s">
        <v>75</v>
      </c>
      <c r="BR10" s="30" t="s">
        <v>75</v>
      </c>
      <c r="BS10" s="30" t="s">
        <v>75</v>
      </c>
      <c r="BT10" s="30" t="s">
        <v>75</v>
      </c>
      <c r="BU10" s="30" t="s">
        <v>75</v>
      </c>
      <c r="BV10" s="30" t="s">
        <v>75</v>
      </c>
      <c r="BW10" s="30" t="s">
        <v>75</v>
      </c>
      <c r="BX10" s="30" t="s">
        <v>75</v>
      </c>
      <c r="BY10" s="30" t="s">
        <v>75</v>
      </c>
      <c r="BZ10" s="30" t="s">
        <v>75</v>
      </c>
      <c r="CA10" s="30" t="s">
        <v>75</v>
      </c>
      <c r="CB10" s="30" t="s">
        <v>75</v>
      </c>
      <c r="CC10" s="30" t="s">
        <v>75</v>
      </c>
      <c r="CD10" s="30" t="s">
        <v>75</v>
      </c>
      <c r="CE10" s="30" t="s">
        <v>75</v>
      </c>
      <c r="CF10" s="30" t="s">
        <v>75</v>
      </c>
      <c r="CG10" s="30" t="s">
        <v>75</v>
      </c>
      <c r="CH10" s="30" t="s">
        <v>75</v>
      </c>
      <c r="CI10" s="30" t="s">
        <v>75</v>
      </c>
      <c r="CJ10" s="30" t="s">
        <v>75</v>
      </c>
      <c r="CK10" s="30" t="s">
        <v>75</v>
      </c>
      <c r="CL10" s="30" t="s">
        <v>75</v>
      </c>
      <c r="CM10" s="30" t="s">
        <v>75</v>
      </c>
      <c r="CN10" s="30" t="s">
        <v>75</v>
      </c>
      <c r="CO10" s="30" t="s">
        <v>75</v>
      </c>
      <c r="CP10" s="30" t="s">
        <v>75</v>
      </c>
      <c r="CQ10" s="30" t="s">
        <v>75</v>
      </c>
      <c r="CR10" s="30" t="s">
        <v>75</v>
      </c>
      <c r="CS10" s="30" t="s">
        <v>75</v>
      </c>
      <c r="CT10" s="14"/>
      <c r="CU10" s="14"/>
      <c r="CV10" s="14"/>
      <c r="CW10" s="14"/>
      <c r="CX10" s="14"/>
      <c r="CY10" s="14"/>
      <c r="CZ10" s="14"/>
      <c r="DA10" s="14"/>
      <c r="DB10" s="14"/>
      <c r="DC10" s="14"/>
      <c r="DD10" s="14"/>
      <c r="DE10" s="14"/>
      <c r="DF10" s="14"/>
      <c r="DG10" s="14"/>
      <c r="DH10" s="14"/>
      <c r="DI10" s="14"/>
      <c r="DJ10" s="14"/>
      <c r="DK10" s="14"/>
      <c r="DL10" s="14"/>
      <c r="DM10" s="14"/>
      <c r="DN10" s="14"/>
      <c r="DO10" s="14"/>
    </row>
    <row r="11" spans="1:119" ht="12.75">
      <c r="A11" s="26" t="s">
        <v>18</v>
      </c>
      <c r="B11" s="28" t="s">
        <v>79</v>
      </c>
      <c r="C11" s="28" t="s">
        <v>84</v>
      </c>
      <c r="D11" s="28" t="s">
        <v>85</v>
      </c>
      <c r="E11" s="28" t="s">
        <v>287</v>
      </c>
      <c r="F11" s="28" t="s">
        <v>280</v>
      </c>
      <c r="G11" s="28" t="s">
        <v>280</v>
      </c>
      <c r="H11" s="28" t="s">
        <v>280</v>
      </c>
      <c r="I11" s="28" t="s">
        <v>280</v>
      </c>
      <c r="J11" s="28" t="s">
        <v>280</v>
      </c>
      <c r="K11" s="28" t="s">
        <v>280</v>
      </c>
      <c r="L11" s="28" t="s">
        <v>280</v>
      </c>
      <c r="M11" s="28" t="s">
        <v>280</v>
      </c>
      <c r="N11" s="28" t="s">
        <v>280</v>
      </c>
      <c r="O11" s="28" t="s">
        <v>280</v>
      </c>
      <c r="P11" s="28" t="s">
        <v>280</v>
      </c>
      <c r="Q11" s="28" t="s">
        <v>280</v>
      </c>
      <c r="R11" s="28" t="s">
        <v>280</v>
      </c>
      <c r="S11" s="28" t="s">
        <v>280</v>
      </c>
      <c r="T11" s="28" t="s">
        <v>280</v>
      </c>
      <c r="U11" s="28" t="s">
        <v>280</v>
      </c>
      <c r="V11" s="28" t="s">
        <v>280</v>
      </c>
      <c r="W11" s="28" t="s">
        <v>280</v>
      </c>
      <c r="X11" s="28" t="s">
        <v>280</v>
      </c>
      <c r="Y11" s="28" t="s">
        <v>280</v>
      </c>
      <c r="Z11" s="28" t="s">
        <v>280</v>
      </c>
      <c r="AA11" s="28" t="s">
        <v>280</v>
      </c>
      <c r="AB11" s="28" t="s">
        <v>280</v>
      </c>
      <c r="AC11" s="28" t="s">
        <v>280</v>
      </c>
      <c r="AD11" s="28" t="s">
        <v>280</v>
      </c>
      <c r="AE11" s="28" t="s">
        <v>280</v>
      </c>
      <c r="AF11" s="28" t="s">
        <v>280</v>
      </c>
      <c r="AG11" s="28" t="s">
        <v>280</v>
      </c>
      <c r="AH11" s="28" t="s">
        <v>280</v>
      </c>
      <c r="AI11" s="28" t="s">
        <v>280</v>
      </c>
      <c r="AJ11" s="28" t="s">
        <v>280</v>
      </c>
      <c r="AK11" s="28" t="s">
        <v>280</v>
      </c>
      <c r="AL11" s="28" t="s">
        <v>280</v>
      </c>
      <c r="AM11" s="28" t="s">
        <v>280</v>
      </c>
      <c r="AN11" s="28" t="s">
        <v>280</v>
      </c>
      <c r="AO11" s="28" t="s">
        <v>280</v>
      </c>
      <c r="AP11" s="28" t="s">
        <v>280</v>
      </c>
      <c r="AQ11" s="28" t="s">
        <v>280</v>
      </c>
      <c r="AR11" s="28" t="s">
        <v>280</v>
      </c>
      <c r="AS11" s="28" t="s">
        <v>280</v>
      </c>
      <c r="AT11" s="28" t="s">
        <v>280</v>
      </c>
      <c r="AU11" s="28" t="s">
        <v>280</v>
      </c>
      <c r="AV11" s="28" t="s">
        <v>280</v>
      </c>
      <c r="AW11" s="28" t="s">
        <v>280</v>
      </c>
      <c r="AX11" s="28" t="s">
        <v>280</v>
      </c>
      <c r="AY11" s="28" t="s">
        <v>280</v>
      </c>
      <c r="AZ11" s="28" t="s">
        <v>280</v>
      </c>
      <c r="BA11" s="28" t="s">
        <v>280</v>
      </c>
      <c r="BB11" s="28" t="s">
        <v>280</v>
      </c>
      <c r="BC11" s="28" t="s">
        <v>280</v>
      </c>
      <c r="BD11" s="28" t="s">
        <v>280</v>
      </c>
      <c r="BE11" s="28" t="s">
        <v>280</v>
      </c>
      <c r="BF11" s="28" t="s">
        <v>280</v>
      </c>
      <c r="BG11" s="28" t="s">
        <v>280</v>
      </c>
      <c r="BH11" s="28" t="s">
        <v>280</v>
      </c>
      <c r="BI11" s="28" t="s">
        <v>280</v>
      </c>
      <c r="BJ11" s="28" t="s">
        <v>280</v>
      </c>
      <c r="BK11" s="28" t="s">
        <v>280</v>
      </c>
      <c r="BL11" s="28" t="s">
        <v>280</v>
      </c>
      <c r="BM11" s="28" t="s">
        <v>280</v>
      </c>
      <c r="BN11" s="28" t="s">
        <v>280</v>
      </c>
      <c r="BO11" s="28" t="s">
        <v>280</v>
      </c>
      <c r="BP11" s="28" t="s">
        <v>280</v>
      </c>
      <c r="BQ11" s="28" t="s">
        <v>280</v>
      </c>
      <c r="BR11" s="28" t="s">
        <v>280</v>
      </c>
      <c r="BS11" s="28" t="s">
        <v>280</v>
      </c>
      <c r="BT11" s="28" t="s">
        <v>280</v>
      </c>
      <c r="BU11" s="28" t="s">
        <v>280</v>
      </c>
      <c r="BV11" s="28" t="s">
        <v>280</v>
      </c>
      <c r="BW11" s="28" t="s">
        <v>280</v>
      </c>
      <c r="BX11" s="28" t="s">
        <v>280</v>
      </c>
      <c r="BY11" s="28" t="s">
        <v>280</v>
      </c>
      <c r="BZ11" s="28" t="s">
        <v>280</v>
      </c>
      <c r="CA11" s="28" t="s">
        <v>280</v>
      </c>
      <c r="CB11" s="28" t="s">
        <v>280</v>
      </c>
      <c r="CC11" s="28" t="s">
        <v>280</v>
      </c>
      <c r="CD11" s="28" t="s">
        <v>280</v>
      </c>
      <c r="CE11" s="28" t="s">
        <v>280</v>
      </c>
      <c r="CF11" s="28" t="s">
        <v>280</v>
      </c>
      <c r="CG11" s="28" t="s">
        <v>280</v>
      </c>
      <c r="CH11" s="28" t="s">
        <v>280</v>
      </c>
      <c r="CI11" s="28" t="s">
        <v>280</v>
      </c>
      <c r="CJ11" s="28" t="s">
        <v>280</v>
      </c>
      <c r="CK11" s="28" t="s">
        <v>280</v>
      </c>
      <c r="CL11" s="28" t="s">
        <v>280</v>
      </c>
      <c r="CM11" s="28" t="s">
        <v>280</v>
      </c>
      <c r="CN11" s="28" t="s">
        <v>280</v>
      </c>
      <c r="CO11" s="28" t="s">
        <v>280</v>
      </c>
      <c r="CP11" s="28" t="s">
        <v>280</v>
      </c>
      <c r="CQ11" s="28" t="s">
        <v>280</v>
      </c>
      <c r="CR11" s="28" t="s">
        <v>280</v>
      </c>
      <c r="CS11" s="28" t="s">
        <v>280</v>
      </c>
      <c r="CT11" s="11"/>
      <c r="CU11" s="11"/>
      <c r="CV11" s="11"/>
      <c r="CW11" s="11"/>
      <c r="CX11" s="11"/>
      <c r="CY11" s="11"/>
      <c r="CZ11" s="11"/>
      <c r="DA11" s="11"/>
      <c r="DB11" s="11"/>
      <c r="DC11" s="11"/>
      <c r="DD11" s="11"/>
      <c r="DE11" s="11"/>
      <c r="DF11" s="11"/>
      <c r="DG11" s="11"/>
      <c r="DH11" s="11"/>
      <c r="DI11" s="11"/>
      <c r="DJ11" s="11"/>
      <c r="DK11" s="11"/>
      <c r="DL11" s="11"/>
      <c r="DM11" s="11"/>
      <c r="DN11" s="11"/>
      <c r="DO11" s="11"/>
    </row>
    <row r="12" spans="1:119" ht="12.75">
      <c r="A12" s="29" t="s">
        <v>17</v>
      </c>
      <c r="B12" s="27" t="s">
        <v>28</v>
      </c>
      <c r="C12" s="27" t="s">
        <v>28</v>
      </c>
      <c r="D12" s="27" t="s">
        <v>28</v>
      </c>
      <c r="E12" s="80" t="s">
        <v>288</v>
      </c>
      <c r="F12" s="80" t="s">
        <v>281</v>
      </c>
      <c r="G12" s="80" t="s">
        <v>281</v>
      </c>
      <c r="H12" s="80" t="s">
        <v>281</v>
      </c>
      <c r="I12" s="80" t="s">
        <v>281</v>
      </c>
      <c r="J12" s="80" t="s">
        <v>281</v>
      </c>
      <c r="K12" s="80" t="s">
        <v>281</v>
      </c>
      <c r="L12" s="80" t="s">
        <v>281</v>
      </c>
      <c r="M12" s="80" t="s">
        <v>281</v>
      </c>
      <c r="N12" s="80" t="s">
        <v>281</v>
      </c>
      <c r="O12" s="80" t="s">
        <v>281</v>
      </c>
      <c r="P12" s="80" t="s">
        <v>281</v>
      </c>
      <c r="Q12" s="80" t="s">
        <v>281</v>
      </c>
      <c r="R12" s="80" t="s">
        <v>281</v>
      </c>
      <c r="S12" s="80" t="s">
        <v>281</v>
      </c>
      <c r="T12" s="80" t="s">
        <v>281</v>
      </c>
      <c r="U12" s="80" t="s">
        <v>281</v>
      </c>
      <c r="V12" s="80" t="s">
        <v>281</v>
      </c>
      <c r="W12" s="80" t="s">
        <v>281</v>
      </c>
      <c r="X12" s="80" t="s">
        <v>281</v>
      </c>
      <c r="Y12" s="80" t="s">
        <v>281</v>
      </c>
      <c r="Z12" s="80" t="s">
        <v>281</v>
      </c>
      <c r="AA12" s="80" t="s">
        <v>281</v>
      </c>
      <c r="AB12" s="80" t="s">
        <v>281</v>
      </c>
      <c r="AC12" s="80" t="s">
        <v>281</v>
      </c>
      <c r="AD12" s="80" t="s">
        <v>281</v>
      </c>
      <c r="AE12" s="80" t="s">
        <v>281</v>
      </c>
      <c r="AF12" s="80" t="s">
        <v>281</v>
      </c>
      <c r="AG12" s="80" t="s">
        <v>281</v>
      </c>
      <c r="AH12" s="80" t="s">
        <v>281</v>
      </c>
      <c r="AI12" s="80" t="s">
        <v>281</v>
      </c>
      <c r="AJ12" s="80" t="s">
        <v>281</v>
      </c>
      <c r="AK12" s="80" t="s">
        <v>281</v>
      </c>
      <c r="AL12" s="80" t="s">
        <v>281</v>
      </c>
      <c r="AM12" s="80" t="s">
        <v>281</v>
      </c>
      <c r="AN12" s="80" t="s">
        <v>281</v>
      </c>
      <c r="AO12" s="80" t="s">
        <v>281</v>
      </c>
      <c r="AP12" s="80" t="s">
        <v>281</v>
      </c>
      <c r="AQ12" s="80" t="s">
        <v>281</v>
      </c>
      <c r="AR12" s="80" t="s">
        <v>281</v>
      </c>
      <c r="AS12" s="80" t="s">
        <v>281</v>
      </c>
      <c r="AT12" s="80" t="s">
        <v>281</v>
      </c>
      <c r="AU12" s="80" t="s">
        <v>281</v>
      </c>
      <c r="AV12" s="80" t="s">
        <v>281</v>
      </c>
      <c r="AW12" s="80" t="s">
        <v>281</v>
      </c>
      <c r="AX12" s="80" t="s">
        <v>281</v>
      </c>
      <c r="AY12" s="80" t="s">
        <v>281</v>
      </c>
      <c r="AZ12" s="80" t="s">
        <v>281</v>
      </c>
      <c r="BA12" s="80" t="s">
        <v>281</v>
      </c>
      <c r="BB12" s="80" t="s">
        <v>281</v>
      </c>
      <c r="BC12" s="80" t="s">
        <v>281</v>
      </c>
      <c r="BD12" s="80" t="s">
        <v>281</v>
      </c>
      <c r="BE12" s="80" t="s">
        <v>281</v>
      </c>
      <c r="BF12" s="80" t="s">
        <v>281</v>
      </c>
      <c r="BG12" s="80" t="s">
        <v>281</v>
      </c>
      <c r="BH12" s="80" t="s">
        <v>281</v>
      </c>
      <c r="BI12" s="80" t="s">
        <v>281</v>
      </c>
      <c r="BJ12" s="80" t="s">
        <v>281</v>
      </c>
      <c r="BK12" s="80" t="s">
        <v>281</v>
      </c>
      <c r="BL12" s="80" t="s">
        <v>281</v>
      </c>
      <c r="BM12" s="80" t="s">
        <v>281</v>
      </c>
      <c r="BN12" s="80" t="s">
        <v>281</v>
      </c>
      <c r="BO12" s="80" t="s">
        <v>281</v>
      </c>
      <c r="BP12" s="80" t="s">
        <v>281</v>
      </c>
      <c r="BQ12" s="80" t="s">
        <v>281</v>
      </c>
      <c r="BR12" s="80" t="s">
        <v>281</v>
      </c>
      <c r="BS12" s="80" t="s">
        <v>281</v>
      </c>
      <c r="BT12" s="80" t="s">
        <v>281</v>
      </c>
      <c r="BU12" s="80" t="s">
        <v>281</v>
      </c>
      <c r="BV12" s="80" t="s">
        <v>281</v>
      </c>
      <c r="BW12" s="80" t="s">
        <v>281</v>
      </c>
      <c r="BX12" s="80" t="s">
        <v>281</v>
      </c>
      <c r="BY12" s="80" t="s">
        <v>281</v>
      </c>
      <c r="BZ12" s="80" t="s">
        <v>281</v>
      </c>
      <c r="CA12" s="80" t="s">
        <v>281</v>
      </c>
      <c r="CB12" s="80" t="s">
        <v>281</v>
      </c>
      <c r="CC12" s="80" t="s">
        <v>281</v>
      </c>
      <c r="CD12" s="80" t="s">
        <v>281</v>
      </c>
      <c r="CE12" s="80" t="s">
        <v>281</v>
      </c>
      <c r="CF12" s="80" t="s">
        <v>281</v>
      </c>
      <c r="CG12" s="80" t="s">
        <v>281</v>
      </c>
      <c r="CH12" s="80" t="s">
        <v>281</v>
      </c>
      <c r="CI12" s="80" t="s">
        <v>281</v>
      </c>
      <c r="CJ12" s="80" t="s">
        <v>281</v>
      </c>
      <c r="CK12" s="80" t="s">
        <v>281</v>
      </c>
      <c r="CL12" s="80" t="s">
        <v>281</v>
      </c>
      <c r="CM12" s="80" t="s">
        <v>281</v>
      </c>
      <c r="CN12" s="80" t="s">
        <v>281</v>
      </c>
      <c r="CO12" s="80" t="s">
        <v>281</v>
      </c>
      <c r="CP12" s="80" t="s">
        <v>281</v>
      </c>
      <c r="CQ12" s="80" t="s">
        <v>281</v>
      </c>
      <c r="CR12" s="80" t="s">
        <v>281</v>
      </c>
      <c r="CS12" s="80" t="s">
        <v>281</v>
      </c>
      <c r="CT12" s="11"/>
      <c r="CU12" s="11"/>
      <c r="CV12" s="11"/>
      <c r="CW12" s="11"/>
      <c r="CX12" s="11"/>
      <c r="CY12" s="11"/>
      <c r="CZ12" s="11"/>
      <c r="DA12" s="11"/>
      <c r="DB12" s="11"/>
      <c r="DC12" s="11"/>
      <c r="DD12" s="11"/>
      <c r="DE12" s="11"/>
      <c r="DF12" s="11"/>
      <c r="DG12" s="11"/>
      <c r="DH12" s="11"/>
      <c r="DI12" s="11"/>
      <c r="DJ12" s="11"/>
      <c r="DK12" s="11"/>
      <c r="DL12" s="11"/>
      <c r="DM12" s="11"/>
      <c r="DN12" s="11"/>
      <c r="DO12" s="11"/>
    </row>
    <row r="13" spans="1:119" ht="12.75">
      <c r="A13" s="26" t="s">
        <v>19</v>
      </c>
      <c r="B13" s="27" t="s">
        <v>20</v>
      </c>
      <c r="C13" s="80" t="s">
        <v>29</v>
      </c>
      <c r="D13" s="27" t="s">
        <v>29</v>
      </c>
      <c r="E13" s="80" t="s">
        <v>289</v>
      </c>
      <c r="F13" s="80" t="s">
        <v>282</v>
      </c>
      <c r="G13" s="80" t="s">
        <v>282</v>
      </c>
      <c r="H13" s="80" t="s">
        <v>282</v>
      </c>
      <c r="I13" s="80" t="s">
        <v>282</v>
      </c>
      <c r="J13" s="80" t="s">
        <v>282</v>
      </c>
      <c r="K13" s="80" t="s">
        <v>282</v>
      </c>
      <c r="L13" s="80" t="s">
        <v>282</v>
      </c>
      <c r="M13" s="80" t="s">
        <v>282</v>
      </c>
      <c r="N13" s="80" t="s">
        <v>282</v>
      </c>
      <c r="O13" s="80" t="s">
        <v>282</v>
      </c>
      <c r="P13" s="80" t="s">
        <v>282</v>
      </c>
      <c r="Q13" s="80" t="s">
        <v>282</v>
      </c>
      <c r="R13" s="80" t="s">
        <v>282</v>
      </c>
      <c r="S13" s="80" t="s">
        <v>282</v>
      </c>
      <c r="T13" s="80" t="s">
        <v>282</v>
      </c>
      <c r="U13" s="80" t="s">
        <v>282</v>
      </c>
      <c r="V13" s="80" t="s">
        <v>282</v>
      </c>
      <c r="W13" s="80" t="s">
        <v>282</v>
      </c>
      <c r="X13" s="80" t="s">
        <v>282</v>
      </c>
      <c r="Y13" s="80" t="s">
        <v>282</v>
      </c>
      <c r="Z13" s="80" t="s">
        <v>282</v>
      </c>
      <c r="AA13" s="80" t="s">
        <v>282</v>
      </c>
      <c r="AB13" s="80" t="s">
        <v>282</v>
      </c>
      <c r="AC13" s="80" t="s">
        <v>282</v>
      </c>
      <c r="AD13" s="80" t="s">
        <v>282</v>
      </c>
      <c r="AE13" s="80" t="s">
        <v>282</v>
      </c>
      <c r="AF13" s="80" t="s">
        <v>282</v>
      </c>
      <c r="AG13" s="80" t="s">
        <v>282</v>
      </c>
      <c r="AH13" s="80" t="s">
        <v>282</v>
      </c>
      <c r="AI13" s="80" t="s">
        <v>282</v>
      </c>
      <c r="AJ13" s="80" t="s">
        <v>282</v>
      </c>
      <c r="AK13" s="80" t="s">
        <v>282</v>
      </c>
      <c r="AL13" s="80" t="s">
        <v>282</v>
      </c>
      <c r="AM13" s="80" t="s">
        <v>282</v>
      </c>
      <c r="AN13" s="80" t="s">
        <v>282</v>
      </c>
      <c r="AO13" s="80" t="s">
        <v>282</v>
      </c>
      <c r="AP13" s="80" t="s">
        <v>282</v>
      </c>
      <c r="AQ13" s="80" t="s">
        <v>282</v>
      </c>
      <c r="AR13" s="80" t="s">
        <v>282</v>
      </c>
      <c r="AS13" s="80" t="s">
        <v>282</v>
      </c>
      <c r="AT13" s="80" t="s">
        <v>282</v>
      </c>
      <c r="AU13" s="80" t="s">
        <v>282</v>
      </c>
      <c r="AV13" s="80" t="s">
        <v>282</v>
      </c>
      <c r="AW13" s="80" t="s">
        <v>282</v>
      </c>
      <c r="AX13" s="80" t="s">
        <v>282</v>
      </c>
      <c r="AY13" s="80" t="s">
        <v>282</v>
      </c>
      <c r="AZ13" s="80" t="s">
        <v>282</v>
      </c>
      <c r="BA13" s="80" t="s">
        <v>282</v>
      </c>
      <c r="BB13" s="80" t="s">
        <v>282</v>
      </c>
      <c r="BC13" s="80" t="s">
        <v>282</v>
      </c>
      <c r="BD13" s="80" t="s">
        <v>282</v>
      </c>
      <c r="BE13" s="80" t="s">
        <v>282</v>
      </c>
      <c r="BF13" s="80" t="s">
        <v>282</v>
      </c>
      <c r="BG13" s="80" t="s">
        <v>282</v>
      </c>
      <c r="BH13" s="80" t="s">
        <v>282</v>
      </c>
      <c r="BI13" s="80" t="s">
        <v>282</v>
      </c>
      <c r="BJ13" s="80" t="s">
        <v>282</v>
      </c>
      <c r="BK13" s="80" t="s">
        <v>282</v>
      </c>
      <c r="BL13" s="80" t="s">
        <v>282</v>
      </c>
      <c r="BM13" s="80" t="s">
        <v>282</v>
      </c>
      <c r="BN13" s="80" t="s">
        <v>282</v>
      </c>
      <c r="BO13" s="80" t="s">
        <v>282</v>
      </c>
      <c r="BP13" s="80" t="s">
        <v>282</v>
      </c>
      <c r="BQ13" s="80" t="s">
        <v>282</v>
      </c>
      <c r="BR13" s="80" t="s">
        <v>282</v>
      </c>
      <c r="BS13" s="80" t="s">
        <v>282</v>
      </c>
      <c r="BT13" s="80" t="s">
        <v>282</v>
      </c>
      <c r="BU13" s="80" t="s">
        <v>282</v>
      </c>
      <c r="BV13" s="80" t="s">
        <v>282</v>
      </c>
      <c r="BW13" s="80" t="s">
        <v>282</v>
      </c>
      <c r="BX13" s="80" t="s">
        <v>282</v>
      </c>
      <c r="BY13" s="80" t="s">
        <v>282</v>
      </c>
      <c r="BZ13" s="80" t="s">
        <v>282</v>
      </c>
      <c r="CA13" s="80" t="s">
        <v>282</v>
      </c>
      <c r="CB13" s="80" t="s">
        <v>282</v>
      </c>
      <c r="CC13" s="80" t="s">
        <v>282</v>
      </c>
      <c r="CD13" s="80" t="s">
        <v>282</v>
      </c>
      <c r="CE13" s="80" t="s">
        <v>282</v>
      </c>
      <c r="CF13" s="80" t="s">
        <v>282</v>
      </c>
      <c r="CG13" s="80" t="s">
        <v>282</v>
      </c>
      <c r="CH13" s="80" t="s">
        <v>282</v>
      </c>
      <c r="CI13" s="80" t="s">
        <v>282</v>
      </c>
      <c r="CJ13" s="80" t="s">
        <v>282</v>
      </c>
      <c r="CK13" s="80" t="s">
        <v>282</v>
      </c>
      <c r="CL13" s="80" t="s">
        <v>282</v>
      </c>
      <c r="CM13" s="80" t="s">
        <v>282</v>
      </c>
      <c r="CN13" s="80" t="s">
        <v>282</v>
      </c>
      <c r="CO13" s="80" t="s">
        <v>282</v>
      </c>
      <c r="CP13" s="80" t="s">
        <v>282</v>
      </c>
      <c r="CQ13" s="80" t="s">
        <v>282</v>
      </c>
      <c r="CR13" s="80" t="s">
        <v>282</v>
      </c>
      <c r="CS13" s="80" t="s">
        <v>282</v>
      </c>
      <c r="CT13" s="11"/>
      <c r="CU13" s="11"/>
      <c r="CV13" s="11"/>
      <c r="CW13" s="11"/>
      <c r="CX13" s="11"/>
      <c r="CY13" s="11"/>
      <c r="CZ13" s="11"/>
      <c r="DA13" s="11"/>
      <c r="DB13" s="11"/>
      <c r="DC13" s="11"/>
      <c r="DD13" s="11"/>
      <c r="DE13" s="11"/>
      <c r="DF13" s="11"/>
      <c r="DG13" s="11"/>
      <c r="DH13" s="11"/>
      <c r="DI13" s="11"/>
      <c r="DJ13" s="11"/>
      <c r="DK13" s="11"/>
      <c r="DL13" s="11"/>
      <c r="DM13" s="11"/>
      <c r="DN13" s="11"/>
      <c r="DO13" s="11"/>
    </row>
    <row r="14" spans="1:119" ht="12.75">
      <c r="A14" s="24" t="s">
        <v>276</v>
      </c>
      <c r="B14" s="25" t="s">
        <v>199</v>
      </c>
      <c r="C14" s="25" t="s">
        <v>198</v>
      </c>
      <c r="D14" s="25" t="s">
        <v>210</v>
      </c>
      <c r="E14" s="25" t="s">
        <v>216</v>
      </c>
      <c r="F14" s="30" t="s">
        <v>75</v>
      </c>
      <c r="G14" s="30" t="s">
        <v>75</v>
      </c>
      <c r="H14" s="30" t="s">
        <v>75</v>
      </c>
      <c r="I14" s="30" t="s">
        <v>75</v>
      </c>
      <c r="J14" s="30" t="s">
        <v>75</v>
      </c>
      <c r="K14" s="30" t="s">
        <v>75</v>
      </c>
      <c r="L14" s="30" t="s">
        <v>75</v>
      </c>
      <c r="M14" s="30" t="s">
        <v>75</v>
      </c>
      <c r="N14" s="30" t="s">
        <v>75</v>
      </c>
      <c r="O14" s="30" t="s">
        <v>75</v>
      </c>
      <c r="P14" s="30" t="s">
        <v>75</v>
      </c>
      <c r="Q14" s="30" t="s">
        <v>75</v>
      </c>
      <c r="R14" s="30" t="s">
        <v>75</v>
      </c>
      <c r="S14" s="30" t="s">
        <v>75</v>
      </c>
      <c r="T14" s="30" t="s">
        <v>75</v>
      </c>
      <c r="U14" s="30" t="s">
        <v>75</v>
      </c>
      <c r="V14" s="30" t="s">
        <v>75</v>
      </c>
      <c r="W14" s="30" t="s">
        <v>75</v>
      </c>
      <c r="X14" s="30" t="s">
        <v>75</v>
      </c>
      <c r="Y14" s="30" t="s">
        <v>75</v>
      </c>
      <c r="Z14" s="30" t="s">
        <v>75</v>
      </c>
      <c r="AA14" s="30" t="s">
        <v>75</v>
      </c>
      <c r="AB14" s="30" t="s">
        <v>75</v>
      </c>
      <c r="AC14" s="30" t="s">
        <v>75</v>
      </c>
      <c r="AD14" s="30" t="s">
        <v>75</v>
      </c>
      <c r="AE14" s="30" t="s">
        <v>75</v>
      </c>
      <c r="AF14" s="30" t="s">
        <v>75</v>
      </c>
      <c r="AG14" s="30" t="s">
        <v>75</v>
      </c>
      <c r="AH14" s="30" t="s">
        <v>75</v>
      </c>
      <c r="AI14" s="30" t="s">
        <v>75</v>
      </c>
      <c r="AJ14" s="30" t="s">
        <v>75</v>
      </c>
      <c r="AK14" s="30" t="s">
        <v>75</v>
      </c>
      <c r="AL14" s="30" t="s">
        <v>75</v>
      </c>
      <c r="AM14" s="30" t="s">
        <v>75</v>
      </c>
      <c r="AN14" s="30" t="s">
        <v>75</v>
      </c>
      <c r="AO14" s="30" t="s">
        <v>75</v>
      </c>
      <c r="AP14" s="30" t="s">
        <v>75</v>
      </c>
      <c r="AQ14" s="30" t="s">
        <v>75</v>
      </c>
      <c r="AR14" s="30" t="s">
        <v>75</v>
      </c>
      <c r="AS14" s="30" t="s">
        <v>75</v>
      </c>
      <c r="AT14" s="30" t="s">
        <v>75</v>
      </c>
      <c r="AU14" s="30" t="s">
        <v>75</v>
      </c>
      <c r="AV14" s="30" t="s">
        <v>75</v>
      </c>
      <c r="AW14" s="30" t="s">
        <v>75</v>
      </c>
      <c r="AX14" s="30" t="s">
        <v>75</v>
      </c>
      <c r="AY14" s="30" t="s">
        <v>75</v>
      </c>
      <c r="AZ14" s="30" t="s">
        <v>75</v>
      </c>
      <c r="BA14" s="30" t="s">
        <v>75</v>
      </c>
      <c r="BB14" s="30" t="s">
        <v>75</v>
      </c>
      <c r="BC14" s="30" t="s">
        <v>75</v>
      </c>
      <c r="BD14" s="30" t="s">
        <v>75</v>
      </c>
      <c r="BE14" s="30" t="s">
        <v>75</v>
      </c>
      <c r="BF14" s="30" t="s">
        <v>75</v>
      </c>
      <c r="BG14" s="30" t="s">
        <v>75</v>
      </c>
      <c r="BH14" s="30" t="s">
        <v>75</v>
      </c>
      <c r="BI14" s="30" t="s">
        <v>75</v>
      </c>
      <c r="BJ14" s="30" t="s">
        <v>75</v>
      </c>
      <c r="BK14" s="30" t="s">
        <v>75</v>
      </c>
      <c r="BL14" s="30" t="s">
        <v>75</v>
      </c>
      <c r="BM14" s="30" t="s">
        <v>75</v>
      </c>
      <c r="BN14" s="30" t="s">
        <v>75</v>
      </c>
      <c r="BO14" s="30" t="s">
        <v>75</v>
      </c>
      <c r="BP14" s="30" t="s">
        <v>75</v>
      </c>
      <c r="BQ14" s="30" t="s">
        <v>75</v>
      </c>
      <c r="BR14" s="30" t="s">
        <v>75</v>
      </c>
      <c r="BS14" s="30" t="s">
        <v>75</v>
      </c>
      <c r="BT14" s="30" t="s">
        <v>75</v>
      </c>
      <c r="BU14" s="30" t="s">
        <v>75</v>
      </c>
      <c r="BV14" s="30" t="s">
        <v>75</v>
      </c>
      <c r="BW14" s="30" t="s">
        <v>75</v>
      </c>
      <c r="BX14" s="30" t="s">
        <v>75</v>
      </c>
      <c r="BY14" s="30" t="s">
        <v>75</v>
      </c>
      <c r="BZ14" s="30" t="s">
        <v>75</v>
      </c>
      <c r="CA14" s="30" t="s">
        <v>75</v>
      </c>
      <c r="CB14" s="30" t="s">
        <v>75</v>
      </c>
      <c r="CC14" s="30" t="s">
        <v>75</v>
      </c>
      <c r="CD14" s="30" t="s">
        <v>75</v>
      </c>
      <c r="CE14" s="30" t="s">
        <v>75</v>
      </c>
      <c r="CF14" s="30" t="s">
        <v>75</v>
      </c>
      <c r="CG14" s="30" t="s">
        <v>75</v>
      </c>
      <c r="CH14" s="30" t="s">
        <v>75</v>
      </c>
      <c r="CI14" s="30" t="s">
        <v>75</v>
      </c>
      <c r="CJ14" s="30" t="s">
        <v>75</v>
      </c>
      <c r="CK14" s="30" t="s">
        <v>75</v>
      </c>
      <c r="CL14" s="30" t="s">
        <v>75</v>
      </c>
      <c r="CM14" s="30" t="s">
        <v>75</v>
      </c>
      <c r="CN14" s="30" t="s">
        <v>75</v>
      </c>
      <c r="CO14" s="30" t="s">
        <v>75</v>
      </c>
      <c r="CP14" s="30" t="s">
        <v>75</v>
      </c>
      <c r="CQ14" s="30" t="s">
        <v>75</v>
      </c>
      <c r="CR14" s="30" t="s">
        <v>75</v>
      </c>
      <c r="CS14" s="30" t="s">
        <v>75</v>
      </c>
      <c r="CT14" s="11"/>
      <c r="CU14" s="11"/>
      <c r="CV14" s="11"/>
      <c r="CW14" s="11"/>
      <c r="CX14" s="11"/>
      <c r="CY14" s="11"/>
      <c r="CZ14" s="11"/>
      <c r="DA14" s="11"/>
      <c r="DB14" s="11"/>
      <c r="DC14" s="11"/>
      <c r="DD14" s="11"/>
      <c r="DE14" s="11"/>
      <c r="DF14" s="11"/>
      <c r="DG14" s="11"/>
      <c r="DH14" s="11"/>
      <c r="DI14" s="11"/>
      <c r="DJ14" s="11"/>
      <c r="DK14" s="11"/>
      <c r="DL14" s="11"/>
      <c r="DM14" s="11"/>
      <c r="DN14" s="11"/>
      <c r="DO14" s="11"/>
    </row>
    <row r="15" spans="1:119" ht="12.75">
      <c r="A15" s="26" t="s">
        <v>18</v>
      </c>
      <c r="B15" s="28" t="s">
        <v>79</v>
      </c>
      <c r="C15" s="28" t="s">
        <v>84</v>
      </c>
      <c r="D15" s="28" t="s">
        <v>85</v>
      </c>
      <c r="E15" s="28" t="s">
        <v>290</v>
      </c>
      <c r="F15" s="28" t="s">
        <v>280</v>
      </c>
      <c r="G15" s="28" t="s">
        <v>280</v>
      </c>
      <c r="H15" s="28" t="s">
        <v>280</v>
      </c>
      <c r="I15" s="28" t="s">
        <v>280</v>
      </c>
      <c r="J15" s="28" t="s">
        <v>280</v>
      </c>
      <c r="K15" s="28" t="s">
        <v>280</v>
      </c>
      <c r="L15" s="28" t="s">
        <v>280</v>
      </c>
      <c r="M15" s="28" t="s">
        <v>280</v>
      </c>
      <c r="N15" s="28" t="s">
        <v>280</v>
      </c>
      <c r="O15" s="28" t="s">
        <v>280</v>
      </c>
      <c r="P15" s="28" t="s">
        <v>280</v>
      </c>
      <c r="Q15" s="28" t="s">
        <v>280</v>
      </c>
      <c r="R15" s="28" t="s">
        <v>280</v>
      </c>
      <c r="S15" s="28" t="s">
        <v>280</v>
      </c>
      <c r="T15" s="28" t="s">
        <v>280</v>
      </c>
      <c r="U15" s="28" t="s">
        <v>280</v>
      </c>
      <c r="V15" s="28" t="s">
        <v>280</v>
      </c>
      <c r="W15" s="28" t="s">
        <v>280</v>
      </c>
      <c r="X15" s="28" t="s">
        <v>280</v>
      </c>
      <c r="Y15" s="28" t="s">
        <v>280</v>
      </c>
      <c r="Z15" s="28" t="s">
        <v>280</v>
      </c>
      <c r="AA15" s="28" t="s">
        <v>280</v>
      </c>
      <c r="AB15" s="28" t="s">
        <v>280</v>
      </c>
      <c r="AC15" s="28" t="s">
        <v>280</v>
      </c>
      <c r="AD15" s="28" t="s">
        <v>280</v>
      </c>
      <c r="AE15" s="28" t="s">
        <v>280</v>
      </c>
      <c r="AF15" s="28" t="s">
        <v>280</v>
      </c>
      <c r="AG15" s="28" t="s">
        <v>280</v>
      </c>
      <c r="AH15" s="28" t="s">
        <v>280</v>
      </c>
      <c r="AI15" s="28" t="s">
        <v>280</v>
      </c>
      <c r="AJ15" s="28" t="s">
        <v>280</v>
      </c>
      <c r="AK15" s="28" t="s">
        <v>280</v>
      </c>
      <c r="AL15" s="28" t="s">
        <v>280</v>
      </c>
      <c r="AM15" s="28" t="s">
        <v>280</v>
      </c>
      <c r="AN15" s="28" t="s">
        <v>280</v>
      </c>
      <c r="AO15" s="28" t="s">
        <v>280</v>
      </c>
      <c r="AP15" s="28" t="s">
        <v>280</v>
      </c>
      <c r="AQ15" s="28" t="s">
        <v>280</v>
      </c>
      <c r="AR15" s="28" t="s">
        <v>280</v>
      </c>
      <c r="AS15" s="28" t="s">
        <v>280</v>
      </c>
      <c r="AT15" s="28" t="s">
        <v>280</v>
      </c>
      <c r="AU15" s="28" t="s">
        <v>280</v>
      </c>
      <c r="AV15" s="28" t="s">
        <v>280</v>
      </c>
      <c r="AW15" s="28" t="s">
        <v>280</v>
      </c>
      <c r="AX15" s="28" t="s">
        <v>280</v>
      </c>
      <c r="AY15" s="28" t="s">
        <v>280</v>
      </c>
      <c r="AZ15" s="28" t="s">
        <v>280</v>
      </c>
      <c r="BA15" s="28" t="s">
        <v>280</v>
      </c>
      <c r="BB15" s="28" t="s">
        <v>280</v>
      </c>
      <c r="BC15" s="28" t="s">
        <v>280</v>
      </c>
      <c r="BD15" s="28" t="s">
        <v>280</v>
      </c>
      <c r="BE15" s="28" t="s">
        <v>280</v>
      </c>
      <c r="BF15" s="28" t="s">
        <v>280</v>
      </c>
      <c r="BG15" s="28" t="s">
        <v>280</v>
      </c>
      <c r="BH15" s="28" t="s">
        <v>280</v>
      </c>
      <c r="BI15" s="28" t="s">
        <v>280</v>
      </c>
      <c r="BJ15" s="28" t="s">
        <v>280</v>
      </c>
      <c r="BK15" s="28" t="s">
        <v>280</v>
      </c>
      <c r="BL15" s="28" t="s">
        <v>280</v>
      </c>
      <c r="BM15" s="28" t="s">
        <v>280</v>
      </c>
      <c r="BN15" s="28" t="s">
        <v>280</v>
      </c>
      <c r="BO15" s="28" t="s">
        <v>280</v>
      </c>
      <c r="BP15" s="28" t="s">
        <v>280</v>
      </c>
      <c r="BQ15" s="28" t="s">
        <v>280</v>
      </c>
      <c r="BR15" s="28" t="s">
        <v>280</v>
      </c>
      <c r="BS15" s="28" t="s">
        <v>280</v>
      </c>
      <c r="BT15" s="28" t="s">
        <v>280</v>
      </c>
      <c r="BU15" s="28" t="s">
        <v>280</v>
      </c>
      <c r="BV15" s="28" t="s">
        <v>280</v>
      </c>
      <c r="BW15" s="28" t="s">
        <v>280</v>
      </c>
      <c r="BX15" s="28" t="s">
        <v>280</v>
      </c>
      <c r="BY15" s="28" t="s">
        <v>280</v>
      </c>
      <c r="BZ15" s="28" t="s">
        <v>280</v>
      </c>
      <c r="CA15" s="28" t="s">
        <v>280</v>
      </c>
      <c r="CB15" s="28" t="s">
        <v>280</v>
      </c>
      <c r="CC15" s="28" t="s">
        <v>280</v>
      </c>
      <c r="CD15" s="28" t="s">
        <v>280</v>
      </c>
      <c r="CE15" s="28" t="s">
        <v>280</v>
      </c>
      <c r="CF15" s="28" t="s">
        <v>280</v>
      </c>
      <c r="CG15" s="28" t="s">
        <v>280</v>
      </c>
      <c r="CH15" s="28" t="s">
        <v>280</v>
      </c>
      <c r="CI15" s="28" t="s">
        <v>280</v>
      </c>
      <c r="CJ15" s="28" t="s">
        <v>280</v>
      </c>
      <c r="CK15" s="28" t="s">
        <v>280</v>
      </c>
      <c r="CL15" s="28" t="s">
        <v>280</v>
      </c>
      <c r="CM15" s="28" t="s">
        <v>280</v>
      </c>
      <c r="CN15" s="28" t="s">
        <v>280</v>
      </c>
      <c r="CO15" s="28" t="s">
        <v>280</v>
      </c>
      <c r="CP15" s="28" t="s">
        <v>280</v>
      </c>
      <c r="CQ15" s="28" t="s">
        <v>280</v>
      </c>
      <c r="CR15" s="28" t="s">
        <v>280</v>
      </c>
      <c r="CS15" s="28" t="s">
        <v>280</v>
      </c>
      <c r="CT15" s="11"/>
      <c r="CU15" s="11"/>
      <c r="CV15" s="11"/>
      <c r="CW15" s="11"/>
      <c r="CX15" s="11"/>
      <c r="CY15" s="11"/>
      <c r="CZ15" s="11"/>
      <c r="DA15" s="11"/>
      <c r="DB15" s="11"/>
      <c r="DC15" s="11"/>
      <c r="DD15" s="11"/>
      <c r="DE15" s="11"/>
      <c r="DF15" s="11"/>
      <c r="DG15" s="11"/>
      <c r="DH15" s="11"/>
      <c r="DI15" s="11"/>
      <c r="DJ15" s="11"/>
      <c r="DK15" s="11"/>
      <c r="DL15" s="11"/>
      <c r="DM15" s="11"/>
      <c r="DN15" s="11"/>
      <c r="DO15" s="11"/>
    </row>
    <row r="16" spans="1:119" ht="12.75">
      <c r="A16" s="29" t="s">
        <v>17</v>
      </c>
      <c r="B16" s="27" t="s">
        <v>28</v>
      </c>
      <c r="C16" s="27" t="s">
        <v>28</v>
      </c>
      <c r="D16" s="27" t="s">
        <v>28</v>
      </c>
      <c r="E16" s="80" t="s">
        <v>291</v>
      </c>
      <c r="F16" s="80" t="s">
        <v>281</v>
      </c>
      <c r="G16" s="80" t="s">
        <v>281</v>
      </c>
      <c r="H16" s="80" t="s">
        <v>281</v>
      </c>
      <c r="I16" s="80" t="s">
        <v>281</v>
      </c>
      <c r="J16" s="80" t="s">
        <v>281</v>
      </c>
      <c r="K16" s="80" t="s">
        <v>281</v>
      </c>
      <c r="L16" s="80" t="s">
        <v>281</v>
      </c>
      <c r="M16" s="80" t="s">
        <v>281</v>
      </c>
      <c r="N16" s="80" t="s">
        <v>281</v>
      </c>
      <c r="O16" s="80" t="s">
        <v>281</v>
      </c>
      <c r="P16" s="80" t="s">
        <v>281</v>
      </c>
      <c r="Q16" s="80" t="s">
        <v>281</v>
      </c>
      <c r="R16" s="80" t="s">
        <v>281</v>
      </c>
      <c r="S16" s="80" t="s">
        <v>281</v>
      </c>
      <c r="T16" s="80" t="s">
        <v>281</v>
      </c>
      <c r="U16" s="80" t="s">
        <v>281</v>
      </c>
      <c r="V16" s="80" t="s">
        <v>281</v>
      </c>
      <c r="W16" s="80" t="s">
        <v>281</v>
      </c>
      <c r="X16" s="80" t="s">
        <v>281</v>
      </c>
      <c r="Y16" s="80" t="s">
        <v>281</v>
      </c>
      <c r="Z16" s="80" t="s">
        <v>281</v>
      </c>
      <c r="AA16" s="80" t="s">
        <v>281</v>
      </c>
      <c r="AB16" s="80" t="s">
        <v>281</v>
      </c>
      <c r="AC16" s="80" t="s">
        <v>281</v>
      </c>
      <c r="AD16" s="80" t="s">
        <v>281</v>
      </c>
      <c r="AE16" s="80" t="s">
        <v>281</v>
      </c>
      <c r="AF16" s="80" t="s">
        <v>281</v>
      </c>
      <c r="AG16" s="80" t="s">
        <v>281</v>
      </c>
      <c r="AH16" s="80" t="s">
        <v>281</v>
      </c>
      <c r="AI16" s="80" t="s">
        <v>281</v>
      </c>
      <c r="AJ16" s="80" t="s">
        <v>281</v>
      </c>
      <c r="AK16" s="80" t="s">
        <v>281</v>
      </c>
      <c r="AL16" s="80" t="s">
        <v>281</v>
      </c>
      <c r="AM16" s="80" t="s">
        <v>281</v>
      </c>
      <c r="AN16" s="80" t="s">
        <v>281</v>
      </c>
      <c r="AO16" s="80" t="s">
        <v>281</v>
      </c>
      <c r="AP16" s="80" t="s">
        <v>281</v>
      </c>
      <c r="AQ16" s="80" t="s">
        <v>281</v>
      </c>
      <c r="AR16" s="80" t="s">
        <v>281</v>
      </c>
      <c r="AS16" s="80" t="s">
        <v>281</v>
      </c>
      <c r="AT16" s="80" t="s">
        <v>281</v>
      </c>
      <c r="AU16" s="80" t="s">
        <v>281</v>
      </c>
      <c r="AV16" s="80" t="s">
        <v>281</v>
      </c>
      <c r="AW16" s="80" t="s">
        <v>281</v>
      </c>
      <c r="AX16" s="80" t="s">
        <v>281</v>
      </c>
      <c r="AY16" s="80" t="s">
        <v>281</v>
      </c>
      <c r="AZ16" s="80" t="s">
        <v>281</v>
      </c>
      <c r="BA16" s="80" t="s">
        <v>281</v>
      </c>
      <c r="BB16" s="80" t="s">
        <v>281</v>
      </c>
      <c r="BC16" s="80" t="s">
        <v>281</v>
      </c>
      <c r="BD16" s="80" t="s">
        <v>281</v>
      </c>
      <c r="BE16" s="80" t="s">
        <v>281</v>
      </c>
      <c r="BF16" s="80" t="s">
        <v>281</v>
      </c>
      <c r="BG16" s="80" t="s">
        <v>281</v>
      </c>
      <c r="BH16" s="80" t="s">
        <v>281</v>
      </c>
      <c r="BI16" s="80" t="s">
        <v>281</v>
      </c>
      <c r="BJ16" s="80" t="s">
        <v>281</v>
      </c>
      <c r="BK16" s="80" t="s">
        <v>281</v>
      </c>
      <c r="BL16" s="80" t="s">
        <v>281</v>
      </c>
      <c r="BM16" s="80" t="s">
        <v>281</v>
      </c>
      <c r="BN16" s="80" t="s">
        <v>281</v>
      </c>
      <c r="BO16" s="80" t="s">
        <v>281</v>
      </c>
      <c r="BP16" s="80" t="s">
        <v>281</v>
      </c>
      <c r="BQ16" s="80" t="s">
        <v>281</v>
      </c>
      <c r="BR16" s="80" t="s">
        <v>281</v>
      </c>
      <c r="BS16" s="80" t="s">
        <v>281</v>
      </c>
      <c r="BT16" s="80" t="s">
        <v>281</v>
      </c>
      <c r="BU16" s="80" t="s">
        <v>281</v>
      </c>
      <c r="BV16" s="80" t="s">
        <v>281</v>
      </c>
      <c r="BW16" s="80" t="s">
        <v>281</v>
      </c>
      <c r="BX16" s="80" t="s">
        <v>281</v>
      </c>
      <c r="BY16" s="80" t="s">
        <v>281</v>
      </c>
      <c r="BZ16" s="80" t="s">
        <v>281</v>
      </c>
      <c r="CA16" s="80" t="s">
        <v>281</v>
      </c>
      <c r="CB16" s="80" t="s">
        <v>281</v>
      </c>
      <c r="CC16" s="80" t="s">
        <v>281</v>
      </c>
      <c r="CD16" s="80" t="s">
        <v>281</v>
      </c>
      <c r="CE16" s="80" t="s">
        <v>281</v>
      </c>
      <c r="CF16" s="80" t="s">
        <v>281</v>
      </c>
      <c r="CG16" s="80" t="s">
        <v>281</v>
      </c>
      <c r="CH16" s="80" t="s">
        <v>281</v>
      </c>
      <c r="CI16" s="80" t="s">
        <v>281</v>
      </c>
      <c r="CJ16" s="80" t="s">
        <v>281</v>
      </c>
      <c r="CK16" s="80" t="s">
        <v>281</v>
      </c>
      <c r="CL16" s="80" t="s">
        <v>281</v>
      </c>
      <c r="CM16" s="80" t="s">
        <v>281</v>
      </c>
      <c r="CN16" s="80" t="s">
        <v>281</v>
      </c>
      <c r="CO16" s="80" t="s">
        <v>281</v>
      </c>
      <c r="CP16" s="80" t="s">
        <v>281</v>
      </c>
      <c r="CQ16" s="80" t="s">
        <v>281</v>
      </c>
      <c r="CR16" s="80" t="s">
        <v>281</v>
      </c>
      <c r="CS16" s="80" t="s">
        <v>281</v>
      </c>
      <c r="CT16" s="11"/>
      <c r="CU16" s="11"/>
      <c r="CV16" s="11"/>
      <c r="CW16" s="11"/>
      <c r="CX16" s="11"/>
      <c r="CY16" s="11"/>
      <c r="CZ16" s="11"/>
      <c r="DA16" s="11"/>
      <c r="DB16" s="11"/>
      <c r="DC16" s="11"/>
      <c r="DD16" s="11"/>
      <c r="DE16" s="11"/>
      <c r="DF16" s="11"/>
      <c r="DG16" s="11"/>
      <c r="DH16" s="11"/>
      <c r="DI16" s="11"/>
      <c r="DJ16" s="11"/>
      <c r="DK16" s="11"/>
      <c r="DL16" s="11"/>
      <c r="DM16" s="11"/>
      <c r="DN16" s="11"/>
      <c r="DO16" s="11"/>
    </row>
    <row r="17" spans="1:119" ht="12.75">
      <c r="A17" s="26" t="s">
        <v>19</v>
      </c>
      <c r="B17" s="27" t="s">
        <v>20</v>
      </c>
      <c r="C17" s="27" t="s">
        <v>29</v>
      </c>
      <c r="D17" s="27" t="s">
        <v>29</v>
      </c>
      <c r="E17" s="80" t="s">
        <v>292</v>
      </c>
      <c r="F17" s="80" t="s">
        <v>282</v>
      </c>
      <c r="G17" s="80" t="s">
        <v>282</v>
      </c>
      <c r="H17" s="80" t="s">
        <v>282</v>
      </c>
      <c r="I17" s="80" t="s">
        <v>282</v>
      </c>
      <c r="J17" s="80" t="s">
        <v>282</v>
      </c>
      <c r="K17" s="80" t="s">
        <v>282</v>
      </c>
      <c r="L17" s="80" t="s">
        <v>282</v>
      </c>
      <c r="M17" s="80" t="s">
        <v>282</v>
      </c>
      <c r="N17" s="80" t="s">
        <v>282</v>
      </c>
      <c r="O17" s="80" t="s">
        <v>282</v>
      </c>
      <c r="P17" s="80" t="s">
        <v>282</v>
      </c>
      <c r="Q17" s="80" t="s">
        <v>282</v>
      </c>
      <c r="R17" s="80" t="s">
        <v>282</v>
      </c>
      <c r="S17" s="80" t="s">
        <v>282</v>
      </c>
      <c r="T17" s="80" t="s">
        <v>282</v>
      </c>
      <c r="U17" s="80" t="s">
        <v>282</v>
      </c>
      <c r="V17" s="80" t="s">
        <v>282</v>
      </c>
      <c r="W17" s="80" t="s">
        <v>282</v>
      </c>
      <c r="X17" s="80" t="s">
        <v>282</v>
      </c>
      <c r="Y17" s="80" t="s">
        <v>282</v>
      </c>
      <c r="Z17" s="80" t="s">
        <v>282</v>
      </c>
      <c r="AA17" s="80" t="s">
        <v>282</v>
      </c>
      <c r="AB17" s="80" t="s">
        <v>282</v>
      </c>
      <c r="AC17" s="80" t="s">
        <v>282</v>
      </c>
      <c r="AD17" s="80" t="s">
        <v>282</v>
      </c>
      <c r="AE17" s="80" t="s">
        <v>282</v>
      </c>
      <c r="AF17" s="80" t="s">
        <v>282</v>
      </c>
      <c r="AG17" s="80" t="s">
        <v>282</v>
      </c>
      <c r="AH17" s="80" t="s">
        <v>282</v>
      </c>
      <c r="AI17" s="80" t="s">
        <v>282</v>
      </c>
      <c r="AJ17" s="80" t="s">
        <v>282</v>
      </c>
      <c r="AK17" s="80" t="s">
        <v>282</v>
      </c>
      <c r="AL17" s="80" t="s">
        <v>282</v>
      </c>
      <c r="AM17" s="80" t="s">
        <v>282</v>
      </c>
      <c r="AN17" s="80" t="s">
        <v>282</v>
      </c>
      <c r="AO17" s="80" t="s">
        <v>282</v>
      </c>
      <c r="AP17" s="80" t="s">
        <v>282</v>
      </c>
      <c r="AQ17" s="80" t="s">
        <v>282</v>
      </c>
      <c r="AR17" s="80" t="s">
        <v>282</v>
      </c>
      <c r="AS17" s="80" t="s">
        <v>282</v>
      </c>
      <c r="AT17" s="80" t="s">
        <v>282</v>
      </c>
      <c r="AU17" s="80" t="s">
        <v>282</v>
      </c>
      <c r="AV17" s="80" t="s">
        <v>282</v>
      </c>
      <c r="AW17" s="80" t="s">
        <v>282</v>
      </c>
      <c r="AX17" s="80" t="s">
        <v>282</v>
      </c>
      <c r="AY17" s="80" t="s">
        <v>282</v>
      </c>
      <c r="AZ17" s="80" t="s">
        <v>282</v>
      </c>
      <c r="BA17" s="80" t="s">
        <v>282</v>
      </c>
      <c r="BB17" s="80" t="s">
        <v>282</v>
      </c>
      <c r="BC17" s="80" t="s">
        <v>282</v>
      </c>
      <c r="BD17" s="80" t="s">
        <v>282</v>
      </c>
      <c r="BE17" s="80" t="s">
        <v>282</v>
      </c>
      <c r="BF17" s="80" t="s">
        <v>282</v>
      </c>
      <c r="BG17" s="80" t="s">
        <v>282</v>
      </c>
      <c r="BH17" s="80" t="s">
        <v>282</v>
      </c>
      <c r="BI17" s="80" t="s">
        <v>282</v>
      </c>
      <c r="BJ17" s="80" t="s">
        <v>282</v>
      </c>
      <c r="BK17" s="80" t="s">
        <v>282</v>
      </c>
      <c r="BL17" s="80" t="s">
        <v>282</v>
      </c>
      <c r="BM17" s="80" t="s">
        <v>282</v>
      </c>
      <c r="BN17" s="80" t="s">
        <v>282</v>
      </c>
      <c r="BO17" s="80" t="s">
        <v>282</v>
      </c>
      <c r="BP17" s="80" t="s">
        <v>282</v>
      </c>
      <c r="BQ17" s="80" t="s">
        <v>282</v>
      </c>
      <c r="BR17" s="80" t="s">
        <v>282</v>
      </c>
      <c r="BS17" s="80" t="s">
        <v>282</v>
      </c>
      <c r="BT17" s="80" t="s">
        <v>282</v>
      </c>
      <c r="BU17" s="80" t="s">
        <v>282</v>
      </c>
      <c r="BV17" s="80" t="s">
        <v>282</v>
      </c>
      <c r="BW17" s="80" t="s">
        <v>282</v>
      </c>
      <c r="BX17" s="80" t="s">
        <v>282</v>
      </c>
      <c r="BY17" s="80" t="s">
        <v>282</v>
      </c>
      <c r="BZ17" s="80" t="s">
        <v>282</v>
      </c>
      <c r="CA17" s="80" t="s">
        <v>282</v>
      </c>
      <c r="CB17" s="80" t="s">
        <v>282</v>
      </c>
      <c r="CC17" s="80" t="s">
        <v>282</v>
      </c>
      <c r="CD17" s="80" t="s">
        <v>282</v>
      </c>
      <c r="CE17" s="80" t="s">
        <v>282</v>
      </c>
      <c r="CF17" s="80" t="s">
        <v>282</v>
      </c>
      <c r="CG17" s="80" t="s">
        <v>282</v>
      </c>
      <c r="CH17" s="80" t="s">
        <v>282</v>
      </c>
      <c r="CI17" s="80" t="s">
        <v>282</v>
      </c>
      <c r="CJ17" s="80" t="s">
        <v>282</v>
      </c>
      <c r="CK17" s="80" t="s">
        <v>282</v>
      </c>
      <c r="CL17" s="80" t="s">
        <v>282</v>
      </c>
      <c r="CM17" s="80" t="s">
        <v>282</v>
      </c>
      <c r="CN17" s="80" t="s">
        <v>282</v>
      </c>
      <c r="CO17" s="80" t="s">
        <v>282</v>
      </c>
      <c r="CP17" s="80" t="s">
        <v>282</v>
      </c>
      <c r="CQ17" s="80" t="s">
        <v>282</v>
      </c>
      <c r="CR17" s="80" t="s">
        <v>282</v>
      </c>
      <c r="CS17" s="80" t="s">
        <v>282</v>
      </c>
      <c r="CT17" s="11"/>
      <c r="CU17" s="11"/>
      <c r="CV17" s="11"/>
      <c r="CW17" s="11"/>
      <c r="CX17" s="11"/>
      <c r="CY17" s="11"/>
      <c r="CZ17" s="11"/>
      <c r="DA17" s="11"/>
      <c r="DB17" s="11"/>
      <c r="DC17" s="11"/>
      <c r="DD17" s="11"/>
      <c r="DE17" s="11"/>
      <c r="DF17" s="11"/>
      <c r="DG17" s="11"/>
      <c r="DH17" s="11"/>
      <c r="DI17" s="11"/>
      <c r="DJ17" s="11"/>
      <c r="DK17" s="11"/>
      <c r="DL17" s="11"/>
      <c r="DM17" s="11"/>
      <c r="DN17" s="11"/>
      <c r="DO17" s="11"/>
    </row>
    <row r="18" spans="1:119" ht="12.75">
      <c r="A18" s="7" t="s">
        <v>8</v>
      </c>
      <c r="B18" s="21" t="s">
        <v>197</v>
      </c>
      <c r="C18" s="21" t="s">
        <v>199</v>
      </c>
      <c r="D18" s="21" t="s">
        <v>202</v>
      </c>
      <c r="E18" s="21" t="s">
        <v>215</v>
      </c>
      <c r="F18" s="30" t="s">
        <v>75</v>
      </c>
      <c r="G18" s="30" t="s">
        <v>75</v>
      </c>
      <c r="H18" s="30" t="s">
        <v>75</v>
      </c>
      <c r="I18" s="30" t="s">
        <v>75</v>
      </c>
      <c r="J18" s="30" t="s">
        <v>75</v>
      </c>
      <c r="K18" s="30" t="s">
        <v>75</v>
      </c>
      <c r="L18" s="30" t="s">
        <v>75</v>
      </c>
      <c r="M18" s="30" t="s">
        <v>75</v>
      </c>
      <c r="N18" s="30" t="s">
        <v>75</v>
      </c>
      <c r="O18" s="30" t="s">
        <v>75</v>
      </c>
      <c r="P18" s="30" t="s">
        <v>75</v>
      </c>
      <c r="Q18" s="30" t="s">
        <v>75</v>
      </c>
      <c r="R18" s="30" t="s">
        <v>75</v>
      </c>
      <c r="S18" s="30" t="s">
        <v>75</v>
      </c>
      <c r="T18" s="30" t="s">
        <v>75</v>
      </c>
      <c r="U18" s="30" t="s">
        <v>75</v>
      </c>
      <c r="V18" s="30" t="s">
        <v>75</v>
      </c>
      <c r="W18" s="30" t="s">
        <v>75</v>
      </c>
      <c r="X18" s="30" t="s">
        <v>75</v>
      </c>
      <c r="Y18" s="30" t="s">
        <v>75</v>
      </c>
      <c r="Z18" s="30" t="s">
        <v>75</v>
      </c>
      <c r="AA18" s="30" t="s">
        <v>75</v>
      </c>
      <c r="AB18" s="30" t="s">
        <v>75</v>
      </c>
      <c r="AC18" s="30" t="s">
        <v>75</v>
      </c>
      <c r="AD18" s="30" t="s">
        <v>75</v>
      </c>
      <c r="AE18" s="30" t="s">
        <v>75</v>
      </c>
      <c r="AF18" s="30" t="s">
        <v>75</v>
      </c>
      <c r="AG18" s="30" t="s">
        <v>75</v>
      </c>
      <c r="AH18" s="30" t="s">
        <v>75</v>
      </c>
      <c r="AI18" s="30" t="s">
        <v>75</v>
      </c>
      <c r="AJ18" s="30" t="s">
        <v>75</v>
      </c>
      <c r="AK18" s="30" t="s">
        <v>75</v>
      </c>
      <c r="AL18" s="30" t="s">
        <v>75</v>
      </c>
      <c r="AM18" s="30" t="s">
        <v>75</v>
      </c>
      <c r="AN18" s="30" t="s">
        <v>75</v>
      </c>
      <c r="AO18" s="30" t="s">
        <v>75</v>
      </c>
      <c r="AP18" s="30" t="s">
        <v>75</v>
      </c>
      <c r="AQ18" s="30" t="s">
        <v>75</v>
      </c>
      <c r="AR18" s="30" t="s">
        <v>75</v>
      </c>
      <c r="AS18" s="30" t="s">
        <v>75</v>
      </c>
      <c r="AT18" s="30" t="s">
        <v>75</v>
      </c>
      <c r="AU18" s="30" t="s">
        <v>75</v>
      </c>
      <c r="AV18" s="30" t="s">
        <v>75</v>
      </c>
      <c r="AW18" s="30" t="s">
        <v>75</v>
      </c>
      <c r="AX18" s="30" t="s">
        <v>75</v>
      </c>
      <c r="AY18" s="30" t="s">
        <v>75</v>
      </c>
      <c r="AZ18" s="30" t="s">
        <v>75</v>
      </c>
      <c r="BA18" s="30" t="s">
        <v>75</v>
      </c>
      <c r="BB18" s="30" t="s">
        <v>75</v>
      </c>
      <c r="BC18" s="30" t="s">
        <v>75</v>
      </c>
      <c r="BD18" s="30" t="s">
        <v>75</v>
      </c>
      <c r="BE18" s="30" t="s">
        <v>75</v>
      </c>
      <c r="BF18" s="30" t="s">
        <v>75</v>
      </c>
      <c r="BG18" s="30" t="s">
        <v>75</v>
      </c>
      <c r="BH18" s="30" t="s">
        <v>75</v>
      </c>
      <c r="BI18" s="30" t="s">
        <v>75</v>
      </c>
      <c r="BJ18" s="30" t="s">
        <v>75</v>
      </c>
      <c r="BK18" s="30" t="s">
        <v>75</v>
      </c>
      <c r="BL18" s="30" t="s">
        <v>75</v>
      </c>
      <c r="BM18" s="30" t="s">
        <v>75</v>
      </c>
      <c r="BN18" s="30" t="s">
        <v>75</v>
      </c>
      <c r="BO18" s="30" t="s">
        <v>75</v>
      </c>
      <c r="BP18" s="30" t="s">
        <v>75</v>
      </c>
      <c r="BQ18" s="30" t="s">
        <v>75</v>
      </c>
      <c r="BR18" s="30" t="s">
        <v>75</v>
      </c>
      <c r="BS18" s="30" t="s">
        <v>75</v>
      </c>
      <c r="BT18" s="30" t="s">
        <v>75</v>
      </c>
      <c r="BU18" s="30" t="s">
        <v>75</v>
      </c>
      <c r="BV18" s="30" t="s">
        <v>75</v>
      </c>
      <c r="BW18" s="30" t="s">
        <v>75</v>
      </c>
      <c r="BX18" s="30" t="s">
        <v>75</v>
      </c>
      <c r="BY18" s="30" t="s">
        <v>75</v>
      </c>
      <c r="BZ18" s="30" t="s">
        <v>75</v>
      </c>
      <c r="CA18" s="30" t="s">
        <v>75</v>
      </c>
      <c r="CB18" s="30" t="s">
        <v>75</v>
      </c>
      <c r="CC18" s="30" t="s">
        <v>75</v>
      </c>
      <c r="CD18" s="30" t="s">
        <v>75</v>
      </c>
      <c r="CE18" s="30" t="s">
        <v>75</v>
      </c>
      <c r="CF18" s="30" t="s">
        <v>75</v>
      </c>
      <c r="CG18" s="30" t="s">
        <v>75</v>
      </c>
      <c r="CH18" s="30" t="s">
        <v>75</v>
      </c>
      <c r="CI18" s="30" t="s">
        <v>75</v>
      </c>
      <c r="CJ18" s="30" t="s">
        <v>75</v>
      </c>
      <c r="CK18" s="30" t="s">
        <v>75</v>
      </c>
      <c r="CL18" s="30" t="s">
        <v>75</v>
      </c>
      <c r="CM18" s="30" t="s">
        <v>75</v>
      </c>
      <c r="CN18" s="30" t="s">
        <v>75</v>
      </c>
      <c r="CO18" s="30" t="s">
        <v>75</v>
      </c>
      <c r="CP18" s="30" t="s">
        <v>75</v>
      </c>
      <c r="CQ18" s="30" t="s">
        <v>75</v>
      </c>
      <c r="CR18" s="30" t="s">
        <v>75</v>
      </c>
      <c r="CS18" s="30" t="s">
        <v>75</v>
      </c>
      <c r="CT18" s="11"/>
      <c r="CU18" s="11"/>
      <c r="CV18" s="11"/>
      <c r="CW18" s="11"/>
      <c r="CX18" s="11"/>
      <c r="CY18" s="11"/>
      <c r="CZ18" s="11"/>
      <c r="DA18" s="11"/>
      <c r="DB18" s="11"/>
      <c r="DC18" s="11"/>
      <c r="DD18" s="11"/>
      <c r="DE18" s="11"/>
      <c r="DF18" s="11"/>
      <c r="DG18" s="11"/>
      <c r="DH18" s="11"/>
      <c r="DI18" s="11"/>
      <c r="DJ18" s="11"/>
      <c r="DK18" s="11"/>
      <c r="DL18" s="11"/>
      <c r="DM18" s="11"/>
      <c r="DN18" s="11"/>
      <c r="DO18" s="11"/>
    </row>
    <row r="19" spans="1:119" ht="12.75">
      <c r="A19" s="22" t="s">
        <v>4</v>
      </c>
      <c r="B19" s="21" t="s">
        <v>210</v>
      </c>
      <c r="C19" s="21" t="s">
        <v>196</v>
      </c>
      <c r="D19" s="21" t="s">
        <v>199</v>
      </c>
      <c r="E19" s="21" t="s">
        <v>199</v>
      </c>
      <c r="F19" s="30" t="s">
        <v>75</v>
      </c>
      <c r="G19" s="30" t="s">
        <v>75</v>
      </c>
      <c r="H19" s="30" t="s">
        <v>75</v>
      </c>
      <c r="I19" s="30" t="s">
        <v>75</v>
      </c>
      <c r="J19" s="30" t="s">
        <v>75</v>
      </c>
      <c r="K19" s="30" t="s">
        <v>75</v>
      </c>
      <c r="L19" s="30" t="s">
        <v>75</v>
      </c>
      <c r="M19" s="30" t="s">
        <v>75</v>
      </c>
      <c r="N19" s="30" t="s">
        <v>75</v>
      </c>
      <c r="O19" s="30" t="s">
        <v>75</v>
      </c>
      <c r="P19" s="30" t="s">
        <v>75</v>
      </c>
      <c r="Q19" s="30" t="s">
        <v>75</v>
      </c>
      <c r="R19" s="30" t="s">
        <v>75</v>
      </c>
      <c r="S19" s="30" t="s">
        <v>75</v>
      </c>
      <c r="T19" s="30" t="s">
        <v>75</v>
      </c>
      <c r="U19" s="30" t="s">
        <v>75</v>
      </c>
      <c r="V19" s="30" t="s">
        <v>75</v>
      </c>
      <c r="W19" s="30" t="s">
        <v>75</v>
      </c>
      <c r="X19" s="30" t="s">
        <v>75</v>
      </c>
      <c r="Y19" s="30" t="s">
        <v>75</v>
      </c>
      <c r="Z19" s="30" t="s">
        <v>75</v>
      </c>
      <c r="AA19" s="30" t="s">
        <v>75</v>
      </c>
      <c r="AB19" s="30" t="s">
        <v>75</v>
      </c>
      <c r="AC19" s="30" t="s">
        <v>75</v>
      </c>
      <c r="AD19" s="30" t="s">
        <v>75</v>
      </c>
      <c r="AE19" s="30" t="s">
        <v>75</v>
      </c>
      <c r="AF19" s="30" t="s">
        <v>75</v>
      </c>
      <c r="AG19" s="30" t="s">
        <v>75</v>
      </c>
      <c r="AH19" s="30" t="s">
        <v>75</v>
      </c>
      <c r="AI19" s="30" t="s">
        <v>75</v>
      </c>
      <c r="AJ19" s="30" t="s">
        <v>75</v>
      </c>
      <c r="AK19" s="30" t="s">
        <v>75</v>
      </c>
      <c r="AL19" s="30" t="s">
        <v>75</v>
      </c>
      <c r="AM19" s="30" t="s">
        <v>75</v>
      </c>
      <c r="AN19" s="30" t="s">
        <v>75</v>
      </c>
      <c r="AO19" s="30" t="s">
        <v>75</v>
      </c>
      <c r="AP19" s="30" t="s">
        <v>75</v>
      </c>
      <c r="AQ19" s="30" t="s">
        <v>75</v>
      </c>
      <c r="AR19" s="30" t="s">
        <v>75</v>
      </c>
      <c r="AS19" s="30" t="s">
        <v>75</v>
      </c>
      <c r="AT19" s="30" t="s">
        <v>75</v>
      </c>
      <c r="AU19" s="30" t="s">
        <v>75</v>
      </c>
      <c r="AV19" s="30" t="s">
        <v>75</v>
      </c>
      <c r="AW19" s="30" t="s">
        <v>75</v>
      </c>
      <c r="AX19" s="30" t="s">
        <v>75</v>
      </c>
      <c r="AY19" s="30" t="s">
        <v>75</v>
      </c>
      <c r="AZ19" s="30" t="s">
        <v>75</v>
      </c>
      <c r="BA19" s="30" t="s">
        <v>75</v>
      </c>
      <c r="BB19" s="30" t="s">
        <v>75</v>
      </c>
      <c r="BC19" s="30" t="s">
        <v>75</v>
      </c>
      <c r="BD19" s="30" t="s">
        <v>75</v>
      </c>
      <c r="BE19" s="30" t="s">
        <v>75</v>
      </c>
      <c r="BF19" s="30" t="s">
        <v>75</v>
      </c>
      <c r="BG19" s="30" t="s">
        <v>75</v>
      </c>
      <c r="BH19" s="30" t="s">
        <v>75</v>
      </c>
      <c r="BI19" s="30" t="s">
        <v>75</v>
      </c>
      <c r="BJ19" s="30" t="s">
        <v>75</v>
      </c>
      <c r="BK19" s="30" t="s">
        <v>75</v>
      </c>
      <c r="BL19" s="30" t="s">
        <v>75</v>
      </c>
      <c r="BM19" s="30" t="s">
        <v>75</v>
      </c>
      <c r="BN19" s="30" t="s">
        <v>75</v>
      </c>
      <c r="BO19" s="30" t="s">
        <v>75</v>
      </c>
      <c r="BP19" s="30" t="s">
        <v>75</v>
      </c>
      <c r="BQ19" s="30" t="s">
        <v>75</v>
      </c>
      <c r="BR19" s="30" t="s">
        <v>75</v>
      </c>
      <c r="BS19" s="30" t="s">
        <v>75</v>
      </c>
      <c r="BT19" s="30" t="s">
        <v>75</v>
      </c>
      <c r="BU19" s="30" t="s">
        <v>75</v>
      </c>
      <c r="BV19" s="30" t="s">
        <v>75</v>
      </c>
      <c r="BW19" s="30" t="s">
        <v>75</v>
      </c>
      <c r="BX19" s="30" t="s">
        <v>75</v>
      </c>
      <c r="BY19" s="30" t="s">
        <v>75</v>
      </c>
      <c r="BZ19" s="30" t="s">
        <v>75</v>
      </c>
      <c r="CA19" s="30" t="s">
        <v>75</v>
      </c>
      <c r="CB19" s="30" t="s">
        <v>75</v>
      </c>
      <c r="CC19" s="30" t="s">
        <v>75</v>
      </c>
      <c r="CD19" s="30" t="s">
        <v>75</v>
      </c>
      <c r="CE19" s="30" t="s">
        <v>75</v>
      </c>
      <c r="CF19" s="30" t="s">
        <v>75</v>
      </c>
      <c r="CG19" s="30" t="s">
        <v>75</v>
      </c>
      <c r="CH19" s="30" t="s">
        <v>75</v>
      </c>
      <c r="CI19" s="30" t="s">
        <v>75</v>
      </c>
      <c r="CJ19" s="30" t="s">
        <v>75</v>
      </c>
      <c r="CK19" s="30" t="s">
        <v>75</v>
      </c>
      <c r="CL19" s="30" t="s">
        <v>75</v>
      </c>
      <c r="CM19" s="30" t="s">
        <v>75</v>
      </c>
      <c r="CN19" s="30" t="s">
        <v>75</v>
      </c>
      <c r="CO19" s="30" t="s">
        <v>75</v>
      </c>
      <c r="CP19" s="30" t="s">
        <v>75</v>
      </c>
      <c r="CQ19" s="30" t="s">
        <v>75</v>
      </c>
      <c r="CR19" s="30" t="s">
        <v>75</v>
      </c>
      <c r="CS19" s="30" t="s">
        <v>75</v>
      </c>
      <c r="CT19" s="11"/>
      <c r="CU19" s="11"/>
      <c r="CV19" s="11"/>
      <c r="CW19" s="11"/>
      <c r="CX19" s="11"/>
      <c r="CY19" s="11"/>
      <c r="CZ19" s="11"/>
      <c r="DA19" s="11"/>
      <c r="DB19" s="11"/>
      <c r="DC19" s="11"/>
      <c r="DD19" s="11"/>
      <c r="DE19" s="11"/>
      <c r="DF19" s="11"/>
      <c r="DG19" s="11"/>
      <c r="DH19" s="11"/>
      <c r="DI19" s="11"/>
      <c r="DJ19" s="11"/>
      <c r="DK19" s="11"/>
      <c r="DL19" s="11"/>
      <c r="DM19" s="11"/>
      <c r="DN19" s="11"/>
      <c r="DO19" s="11"/>
    </row>
    <row r="20" spans="1:119" ht="12.75">
      <c r="A20" s="22" t="s">
        <v>5</v>
      </c>
      <c r="B20" s="25" t="s">
        <v>213</v>
      </c>
      <c r="C20" s="25" t="s">
        <v>201</v>
      </c>
      <c r="D20" s="25" t="s">
        <v>75</v>
      </c>
      <c r="E20" s="25" t="s">
        <v>213</v>
      </c>
      <c r="F20" s="30" t="s">
        <v>75</v>
      </c>
      <c r="G20" s="30" t="s">
        <v>75</v>
      </c>
      <c r="H20" s="30" t="s">
        <v>75</v>
      </c>
      <c r="I20" s="30" t="s">
        <v>75</v>
      </c>
      <c r="J20" s="30" t="s">
        <v>75</v>
      </c>
      <c r="K20" s="30" t="s">
        <v>75</v>
      </c>
      <c r="L20" s="30" t="s">
        <v>75</v>
      </c>
      <c r="M20" s="30" t="s">
        <v>75</v>
      </c>
      <c r="N20" s="30" t="s">
        <v>75</v>
      </c>
      <c r="O20" s="30" t="s">
        <v>75</v>
      </c>
      <c r="P20" s="30" t="s">
        <v>75</v>
      </c>
      <c r="Q20" s="30" t="s">
        <v>75</v>
      </c>
      <c r="R20" s="30" t="s">
        <v>75</v>
      </c>
      <c r="S20" s="30" t="s">
        <v>75</v>
      </c>
      <c r="T20" s="30" t="s">
        <v>75</v>
      </c>
      <c r="U20" s="30" t="s">
        <v>75</v>
      </c>
      <c r="V20" s="30" t="s">
        <v>75</v>
      </c>
      <c r="W20" s="30" t="s">
        <v>75</v>
      </c>
      <c r="X20" s="30" t="s">
        <v>75</v>
      </c>
      <c r="Y20" s="30" t="s">
        <v>75</v>
      </c>
      <c r="Z20" s="30" t="s">
        <v>75</v>
      </c>
      <c r="AA20" s="30" t="s">
        <v>75</v>
      </c>
      <c r="AB20" s="30" t="s">
        <v>75</v>
      </c>
      <c r="AC20" s="30" t="s">
        <v>75</v>
      </c>
      <c r="AD20" s="30" t="s">
        <v>75</v>
      </c>
      <c r="AE20" s="30" t="s">
        <v>75</v>
      </c>
      <c r="AF20" s="30" t="s">
        <v>75</v>
      </c>
      <c r="AG20" s="30" t="s">
        <v>75</v>
      </c>
      <c r="AH20" s="30" t="s">
        <v>75</v>
      </c>
      <c r="AI20" s="30" t="s">
        <v>75</v>
      </c>
      <c r="AJ20" s="30" t="s">
        <v>75</v>
      </c>
      <c r="AK20" s="30" t="s">
        <v>75</v>
      </c>
      <c r="AL20" s="30" t="s">
        <v>75</v>
      </c>
      <c r="AM20" s="30" t="s">
        <v>75</v>
      </c>
      <c r="AN20" s="30" t="s">
        <v>75</v>
      </c>
      <c r="AO20" s="30" t="s">
        <v>75</v>
      </c>
      <c r="AP20" s="30" t="s">
        <v>75</v>
      </c>
      <c r="AQ20" s="30" t="s">
        <v>75</v>
      </c>
      <c r="AR20" s="30" t="s">
        <v>75</v>
      </c>
      <c r="AS20" s="30" t="s">
        <v>75</v>
      </c>
      <c r="AT20" s="30" t="s">
        <v>75</v>
      </c>
      <c r="AU20" s="30" t="s">
        <v>75</v>
      </c>
      <c r="AV20" s="30" t="s">
        <v>75</v>
      </c>
      <c r="AW20" s="30" t="s">
        <v>75</v>
      </c>
      <c r="AX20" s="30" t="s">
        <v>75</v>
      </c>
      <c r="AY20" s="30" t="s">
        <v>75</v>
      </c>
      <c r="AZ20" s="30" t="s">
        <v>75</v>
      </c>
      <c r="BA20" s="30" t="s">
        <v>75</v>
      </c>
      <c r="BB20" s="30" t="s">
        <v>75</v>
      </c>
      <c r="BC20" s="30" t="s">
        <v>75</v>
      </c>
      <c r="BD20" s="30" t="s">
        <v>75</v>
      </c>
      <c r="BE20" s="30" t="s">
        <v>75</v>
      </c>
      <c r="BF20" s="30" t="s">
        <v>75</v>
      </c>
      <c r="BG20" s="30" t="s">
        <v>75</v>
      </c>
      <c r="BH20" s="30" t="s">
        <v>75</v>
      </c>
      <c r="BI20" s="30" t="s">
        <v>75</v>
      </c>
      <c r="BJ20" s="30" t="s">
        <v>75</v>
      </c>
      <c r="BK20" s="30" t="s">
        <v>75</v>
      </c>
      <c r="BL20" s="30" t="s">
        <v>75</v>
      </c>
      <c r="BM20" s="30" t="s">
        <v>75</v>
      </c>
      <c r="BN20" s="30" t="s">
        <v>75</v>
      </c>
      <c r="BO20" s="30" t="s">
        <v>75</v>
      </c>
      <c r="BP20" s="30" t="s">
        <v>75</v>
      </c>
      <c r="BQ20" s="30" t="s">
        <v>75</v>
      </c>
      <c r="BR20" s="30" t="s">
        <v>75</v>
      </c>
      <c r="BS20" s="30" t="s">
        <v>75</v>
      </c>
      <c r="BT20" s="30" t="s">
        <v>75</v>
      </c>
      <c r="BU20" s="30" t="s">
        <v>75</v>
      </c>
      <c r="BV20" s="30" t="s">
        <v>75</v>
      </c>
      <c r="BW20" s="30" t="s">
        <v>75</v>
      </c>
      <c r="BX20" s="30" t="s">
        <v>75</v>
      </c>
      <c r="BY20" s="30" t="s">
        <v>75</v>
      </c>
      <c r="BZ20" s="30" t="s">
        <v>75</v>
      </c>
      <c r="CA20" s="30" t="s">
        <v>75</v>
      </c>
      <c r="CB20" s="30" t="s">
        <v>75</v>
      </c>
      <c r="CC20" s="30" t="s">
        <v>75</v>
      </c>
      <c r="CD20" s="30" t="s">
        <v>75</v>
      </c>
      <c r="CE20" s="30" t="s">
        <v>75</v>
      </c>
      <c r="CF20" s="30" t="s">
        <v>75</v>
      </c>
      <c r="CG20" s="30" t="s">
        <v>75</v>
      </c>
      <c r="CH20" s="30" t="s">
        <v>75</v>
      </c>
      <c r="CI20" s="30" t="s">
        <v>75</v>
      </c>
      <c r="CJ20" s="30" t="s">
        <v>75</v>
      </c>
      <c r="CK20" s="30" t="s">
        <v>75</v>
      </c>
      <c r="CL20" s="30" t="s">
        <v>75</v>
      </c>
      <c r="CM20" s="30" t="s">
        <v>75</v>
      </c>
      <c r="CN20" s="30" t="s">
        <v>75</v>
      </c>
      <c r="CO20" s="30" t="s">
        <v>75</v>
      </c>
      <c r="CP20" s="30" t="s">
        <v>75</v>
      </c>
      <c r="CQ20" s="30" t="s">
        <v>75</v>
      </c>
      <c r="CR20" s="30" t="s">
        <v>75</v>
      </c>
      <c r="CS20" s="30" t="s">
        <v>75</v>
      </c>
      <c r="CT20" s="11"/>
      <c r="CU20" s="11"/>
      <c r="CV20" s="11"/>
      <c r="CW20" s="11"/>
      <c r="CX20" s="11"/>
      <c r="CY20" s="11"/>
      <c r="CZ20" s="11"/>
      <c r="DA20" s="11"/>
      <c r="DB20" s="11"/>
      <c r="DC20" s="11"/>
      <c r="DD20" s="11"/>
      <c r="DE20" s="11"/>
      <c r="DF20" s="11"/>
      <c r="DG20" s="11"/>
      <c r="DH20" s="11"/>
      <c r="DI20" s="11"/>
      <c r="DJ20" s="11"/>
      <c r="DK20" s="11"/>
      <c r="DL20" s="11"/>
      <c r="DM20" s="11"/>
      <c r="DN20" s="11"/>
      <c r="DO20" s="11"/>
    </row>
    <row r="21" spans="1:119" ht="12.75">
      <c r="A21" s="22" t="s">
        <v>6</v>
      </c>
      <c r="B21" s="21" t="s">
        <v>206</v>
      </c>
      <c r="C21" s="21" t="s">
        <v>212</v>
      </c>
      <c r="D21" s="21" t="s">
        <v>196</v>
      </c>
      <c r="E21" s="21" t="s">
        <v>197</v>
      </c>
      <c r="F21" s="30" t="s">
        <v>75</v>
      </c>
      <c r="G21" s="30" t="s">
        <v>75</v>
      </c>
      <c r="H21" s="30" t="s">
        <v>75</v>
      </c>
      <c r="I21" s="30" t="s">
        <v>75</v>
      </c>
      <c r="J21" s="30" t="s">
        <v>75</v>
      </c>
      <c r="K21" s="30" t="s">
        <v>75</v>
      </c>
      <c r="L21" s="30" t="s">
        <v>75</v>
      </c>
      <c r="M21" s="30" t="s">
        <v>75</v>
      </c>
      <c r="N21" s="30" t="s">
        <v>75</v>
      </c>
      <c r="O21" s="30" t="s">
        <v>75</v>
      </c>
      <c r="P21" s="30" t="s">
        <v>75</v>
      </c>
      <c r="Q21" s="30" t="s">
        <v>75</v>
      </c>
      <c r="R21" s="30" t="s">
        <v>75</v>
      </c>
      <c r="S21" s="30" t="s">
        <v>75</v>
      </c>
      <c r="T21" s="30" t="s">
        <v>75</v>
      </c>
      <c r="U21" s="30" t="s">
        <v>75</v>
      </c>
      <c r="V21" s="30" t="s">
        <v>75</v>
      </c>
      <c r="W21" s="30" t="s">
        <v>75</v>
      </c>
      <c r="X21" s="30" t="s">
        <v>75</v>
      </c>
      <c r="Y21" s="30" t="s">
        <v>75</v>
      </c>
      <c r="Z21" s="30" t="s">
        <v>75</v>
      </c>
      <c r="AA21" s="30" t="s">
        <v>75</v>
      </c>
      <c r="AB21" s="30" t="s">
        <v>75</v>
      </c>
      <c r="AC21" s="30" t="s">
        <v>75</v>
      </c>
      <c r="AD21" s="30" t="s">
        <v>75</v>
      </c>
      <c r="AE21" s="30" t="s">
        <v>75</v>
      </c>
      <c r="AF21" s="30" t="s">
        <v>75</v>
      </c>
      <c r="AG21" s="30" t="s">
        <v>75</v>
      </c>
      <c r="AH21" s="30" t="s">
        <v>75</v>
      </c>
      <c r="AI21" s="30" t="s">
        <v>75</v>
      </c>
      <c r="AJ21" s="30" t="s">
        <v>75</v>
      </c>
      <c r="AK21" s="30" t="s">
        <v>75</v>
      </c>
      <c r="AL21" s="30" t="s">
        <v>75</v>
      </c>
      <c r="AM21" s="30" t="s">
        <v>75</v>
      </c>
      <c r="AN21" s="30" t="s">
        <v>75</v>
      </c>
      <c r="AO21" s="30" t="s">
        <v>75</v>
      </c>
      <c r="AP21" s="30" t="s">
        <v>75</v>
      </c>
      <c r="AQ21" s="30" t="s">
        <v>75</v>
      </c>
      <c r="AR21" s="30" t="s">
        <v>75</v>
      </c>
      <c r="AS21" s="30" t="s">
        <v>75</v>
      </c>
      <c r="AT21" s="30" t="s">
        <v>75</v>
      </c>
      <c r="AU21" s="30" t="s">
        <v>75</v>
      </c>
      <c r="AV21" s="30" t="s">
        <v>75</v>
      </c>
      <c r="AW21" s="30" t="s">
        <v>75</v>
      </c>
      <c r="AX21" s="30" t="s">
        <v>75</v>
      </c>
      <c r="AY21" s="30" t="s">
        <v>75</v>
      </c>
      <c r="AZ21" s="30" t="s">
        <v>75</v>
      </c>
      <c r="BA21" s="30" t="s">
        <v>75</v>
      </c>
      <c r="BB21" s="30" t="s">
        <v>75</v>
      </c>
      <c r="BC21" s="30" t="s">
        <v>75</v>
      </c>
      <c r="BD21" s="30" t="s">
        <v>75</v>
      </c>
      <c r="BE21" s="30" t="s">
        <v>75</v>
      </c>
      <c r="BF21" s="30" t="s">
        <v>75</v>
      </c>
      <c r="BG21" s="30" t="s">
        <v>75</v>
      </c>
      <c r="BH21" s="30" t="s">
        <v>75</v>
      </c>
      <c r="BI21" s="30" t="s">
        <v>75</v>
      </c>
      <c r="BJ21" s="30" t="s">
        <v>75</v>
      </c>
      <c r="BK21" s="30" t="s">
        <v>75</v>
      </c>
      <c r="BL21" s="30" t="s">
        <v>75</v>
      </c>
      <c r="BM21" s="30" t="s">
        <v>75</v>
      </c>
      <c r="BN21" s="30" t="s">
        <v>75</v>
      </c>
      <c r="BO21" s="30" t="s">
        <v>75</v>
      </c>
      <c r="BP21" s="30" t="s">
        <v>75</v>
      </c>
      <c r="BQ21" s="30" t="s">
        <v>75</v>
      </c>
      <c r="BR21" s="30" t="s">
        <v>75</v>
      </c>
      <c r="BS21" s="30" t="s">
        <v>75</v>
      </c>
      <c r="BT21" s="30" t="s">
        <v>75</v>
      </c>
      <c r="BU21" s="30" t="s">
        <v>75</v>
      </c>
      <c r="BV21" s="30" t="s">
        <v>75</v>
      </c>
      <c r="BW21" s="30" t="s">
        <v>75</v>
      </c>
      <c r="BX21" s="30" t="s">
        <v>75</v>
      </c>
      <c r="BY21" s="30" t="s">
        <v>75</v>
      </c>
      <c r="BZ21" s="30" t="s">
        <v>75</v>
      </c>
      <c r="CA21" s="30" t="s">
        <v>75</v>
      </c>
      <c r="CB21" s="30" t="s">
        <v>75</v>
      </c>
      <c r="CC21" s="30" t="s">
        <v>75</v>
      </c>
      <c r="CD21" s="30" t="s">
        <v>75</v>
      </c>
      <c r="CE21" s="30" t="s">
        <v>75</v>
      </c>
      <c r="CF21" s="30" t="s">
        <v>75</v>
      </c>
      <c r="CG21" s="30" t="s">
        <v>75</v>
      </c>
      <c r="CH21" s="30" t="s">
        <v>75</v>
      </c>
      <c r="CI21" s="30" t="s">
        <v>75</v>
      </c>
      <c r="CJ21" s="30" t="s">
        <v>75</v>
      </c>
      <c r="CK21" s="30" t="s">
        <v>75</v>
      </c>
      <c r="CL21" s="30" t="s">
        <v>75</v>
      </c>
      <c r="CM21" s="30" t="s">
        <v>75</v>
      </c>
      <c r="CN21" s="30" t="s">
        <v>75</v>
      </c>
      <c r="CO21" s="30" t="s">
        <v>75</v>
      </c>
      <c r="CP21" s="30" t="s">
        <v>75</v>
      </c>
      <c r="CQ21" s="30" t="s">
        <v>75</v>
      </c>
      <c r="CR21" s="30" t="s">
        <v>75</v>
      </c>
      <c r="CS21" s="30" t="s">
        <v>75</v>
      </c>
      <c r="CT21" s="11"/>
      <c r="CU21" s="11"/>
      <c r="CV21" s="11"/>
      <c r="CW21" s="11"/>
      <c r="CX21" s="11"/>
      <c r="CY21" s="11"/>
      <c r="CZ21" s="11"/>
      <c r="DA21" s="11"/>
      <c r="DB21" s="11"/>
      <c r="DC21" s="11"/>
      <c r="DD21" s="11"/>
      <c r="DE21" s="11"/>
      <c r="DF21" s="11"/>
      <c r="DG21" s="11"/>
      <c r="DH21" s="11"/>
      <c r="DI21" s="11"/>
      <c r="DJ21" s="11"/>
      <c r="DK21" s="11"/>
      <c r="DL21" s="11"/>
      <c r="DM21" s="11"/>
      <c r="DN21" s="11"/>
      <c r="DO21" s="11"/>
    </row>
    <row r="22" spans="1:119" ht="12.75">
      <c r="A22" s="20" t="s">
        <v>294</v>
      </c>
      <c r="B22" s="21" t="s">
        <v>194</v>
      </c>
      <c r="C22" s="21" t="s">
        <v>197</v>
      </c>
      <c r="D22" s="21" t="s">
        <v>193</v>
      </c>
      <c r="E22" s="21" t="s">
        <v>200</v>
      </c>
      <c r="F22" s="30" t="s">
        <v>75</v>
      </c>
      <c r="G22" s="30" t="s">
        <v>75</v>
      </c>
      <c r="H22" s="30" t="s">
        <v>75</v>
      </c>
      <c r="I22" s="30" t="s">
        <v>75</v>
      </c>
      <c r="J22" s="30" t="s">
        <v>75</v>
      </c>
      <c r="K22" s="30" t="s">
        <v>75</v>
      </c>
      <c r="L22" s="30" t="s">
        <v>75</v>
      </c>
      <c r="M22" s="30" t="s">
        <v>75</v>
      </c>
      <c r="N22" s="30" t="s">
        <v>75</v>
      </c>
      <c r="O22" s="30" t="s">
        <v>75</v>
      </c>
      <c r="P22" s="30" t="s">
        <v>75</v>
      </c>
      <c r="Q22" s="30" t="s">
        <v>75</v>
      </c>
      <c r="R22" s="30" t="s">
        <v>75</v>
      </c>
      <c r="S22" s="30" t="s">
        <v>75</v>
      </c>
      <c r="T22" s="30" t="s">
        <v>75</v>
      </c>
      <c r="U22" s="30" t="s">
        <v>75</v>
      </c>
      <c r="V22" s="30" t="s">
        <v>75</v>
      </c>
      <c r="W22" s="30" t="s">
        <v>75</v>
      </c>
      <c r="X22" s="30" t="s">
        <v>75</v>
      </c>
      <c r="Y22" s="30" t="s">
        <v>75</v>
      </c>
      <c r="Z22" s="30" t="s">
        <v>75</v>
      </c>
      <c r="AA22" s="30" t="s">
        <v>75</v>
      </c>
      <c r="AB22" s="30" t="s">
        <v>75</v>
      </c>
      <c r="AC22" s="30" t="s">
        <v>75</v>
      </c>
      <c r="AD22" s="30" t="s">
        <v>75</v>
      </c>
      <c r="AE22" s="30" t="s">
        <v>75</v>
      </c>
      <c r="AF22" s="30" t="s">
        <v>75</v>
      </c>
      <c r="AG22" s="30" t="s">
        <v>75</v>
      </c>
      <c r="AH22" s="30" t="s">
        <v>75</v>
      </c>
      <c r="AI22" s="30" t="s">
        <v>75</v>
      </c>
      <c r="AJ22" s="30" t="s">
        <v>75</v>
      </c>
      <c r="AK22" s="30" t="s">
        <v>75</v>
      </c>
      <c r="AL22" s="30" t="s">
        <v>75</v>
      </c>
      <c r="AM22" s="30" t="s">
        <v>75</v>
      </c>
      <c r="AN22" s="30" t="s">
        <v>75</v>
      </c>
      <c r="AO22" s="30" t="s">
        <v>75</v>
      </c>
      <c r="AP22" s="30" t="s">
        <v>75</v>
      </c>
      <c r="AQ22" s="30" t="s">
        <v>75</v>
      </c>
      <c r="AR22" s="30" t="s">
        <v>75</v>
      </c>
      <c r="AS22" s="30" t="s">
        <v>75</v>
      </c>
      <c r="AT22" s="30" t="s">
        <v>75</v>
      </c>
      <c r="AU22" s="30" t="s">
        <v>75</v>
      </c>
      <c r="AV22" s="30" t="s">
        <v>75</v>
      </c>
      <c r="AW22" s="30" t="s">
        <v>75</v>
      </c>
      <c r="AX22" s="30" t="s">
        <v>75</v>
      </c>
      <c r="AY22" s="30" t="s">
        <v>75</v>
      </c>
      <c r="AZ22" s="30" t="s">
        <v>75</v>
      </c>
      <c r="BA22" s="30" t="s">
        <v>75</v>
      </c>
      <c r="BB22" s="30" t="s">
        <v>75</v>
      </c>
      <c r="BC22" s="30" t="s">
        <v>75</v>
      </c>
      <c r="BD22" s="30" t="s">
        <v>75</v>
      </c>
      <c r="BE22" s="30" t="s">
        <v>75</v>
      </c>
      <c r="BF22" s="30" t="s">
        <v>75</v>
      </c>
      <c r="BG22" s="30" t="s">
        <v>75</v>
      </c>
      <c r="BH22" s="30" t="s">
        <v>75</v>
      </c>
      <c r="BI22" s="30" t="s">
        <v>75</v>
      </c>
      <c r="BJ22" s="30" t="s">
        <v>75</v>
      </c>
      <c r="BK22" s="30" t="s">
        <v>75</v>
      </c>
      <c r="BL22" s="30" t="s">
        <v>75</v>
      </c>
      <c r="BM22" s="30" t="s">
        <v>75</v>
      </c>
      <c r="BN22" s="30" t="s">
        <v>75</v>
      </c>
      <c r="BO22" s="30" t="s">
        <v>75</v>
      </c>
      <c r="BP22" s="30" t="s">
        <v>75</v>
      </c>
      <c r="BQ22" s="30" t="s">
        <v>75</v>
      </c>
      <c r="BR22" s="30" t="s">
        <v>75</v>
      </c>
      <c r="BS22" s="30" t="s">
        <v>75</v>
      </c>
      <c r="BT22" s="30" t="s">
        <v>75</v>
      </c>
      <c r="BU22" s="30" t="s">
        <v>75</v>
      </c>
      <c r="BV22" s="30" t="s">
        <v>75</v>
      </c>
      <c r="BW22" s="30" t="s">
        <v>75</v>
      </c>
      <c r="BX22" s="30" t="s">
        <v>75</v>
      </c>
      <c r="BY22" s="30" t="s">
        <v>75</v>
      </c>
      <c r="BZ22" s="30" t="s">
        <v>75</v>
      </c>
      <c r="CA22" s="30" t="s">
        <v>75</v>
      </c>
      <c r="CB22" s="30" t="s">
        <v>75</v>
      </c>
      <c r="CC22" s="30" t="s">
        <v>75</v>
      </c>
      <c r="CD22" s="30" t="s">
        <v>75</v>
      </c>
      <c r="CE22" s="30" t="s">
        <v>75</v>
      </c>
      <c r="CF22" s="30" t="s">
        <v>75</v>
      </c>
      <c r="CG22" s="30" t="s">
        <v>75</v>
      </c>
      <c r="CH22" s="30" t="s">
        <v>75</v>
      </c>
      <c r="CI22" s="30" t="s">
        <v>75</v>
      </c>
      <c r="CJ22" s="30" t="s">
        <v>75</v>
      </c>
      <c r="CK22" s="30" t="s">
        <v>75</v>
      </c>
      <c r="CL22" s="30" t="s">
        <v>75</v>
      </c>
      <c r="CM22" s="30" t="s">
        <v>75</v>
      </c>
      <c r="CN22" s="30" t="s">
        <v>75</v>
      </c>
      <c r="CO22" s="30" t="s">
        <v>75</v>
      </c>
      <c r="CP22" s="30" t="s">
        <v>75</v>
      </c>
      <c r="CQ22" s="30" t="s">
        <v>75</v>
      </c>
      <c r="CR22" s="30" t="s">
        <v>75</v>
      </c>
      <c r="CS22" s="30" t="s">
        <v>75</v>
      </c>
      <c r="CT22" s="11"/>
      <c r="CU22" s="11"/>
      <c r="CV22" s="11"/>
      <c r="CW22" s="11"/>
      <c r="CX22" s="11"/>
      <c r="CY22" s="11"/>
      <c r="CZ22" s="11"/>
      <c r="DA22" s="11"/>
      <c r="DB22" s="11"/>
      <c r="DC22" s="11"/>
      <c r="DD22" s="11"/>
      <c r="DE22" s="11"/>
      <c r="DF22" s="11"/>
      <c r="DG22" s="11"/>
      <c r="DH22" s="11"/>
      <c r="DI22" s="11"/>
      <c r="DJ22" s="11"/>
      <c r="DK22" s="11"/>
      <c r="DL22" s="11"/>
      <c r="DM22" s="11"/>
      <c r="DN22" s="11"/>
      <c r="DO22" s="11"/>
    </row>
    <row r="23" spans="1:119" ht="12.75">
      <c r="A23" s="22" t="s">
        <v>7</v>
      </c>
      <c r="B23" s="21" t="s">
        <v>196</v>
      </c>
      <c r="C23" s="21" t="s">
        <v>207</v>
      </c>
      <c r="D23" s="21" t="s">
        <v>195</v>
      </c>
      <c r="E23" s="21" t="s">
        <v>195</v>
      </c>
      <c r="F23" s="30" t="s">
        <v>75</v>
      </c>
      <c r="G23" s="30" t="s">
        <v>75</v>
      </c>
      <c r="H23" s="30" t="s">
        <v>75</v>
      </c>
      <c r="I23" s="30" t="s">
        <v>75</v>
      </c>
      <c r="J23" s="30" t="s">
        <v>75</v>
      </c>
      <c r="K23" s="30" t="s">
        <v>75</v>
      </c>
      <c r="L23" s="30" t="s">
        <v>75</v>
      </c>
      <c r="M23" s="30" t="s">
        <v>75</v>
      </c>
      <c r="N23" s="30" t="s">
        <v>75</v>
      </c>
      <c r="O23" s="30" t="s">
        <v>75</v>
      </c>
      <c r="P23" s="30" t="s">
        <v>75</v>
      </c>
      <c r="Q23" s="30" t="s">
        <v>75</v>
      </c>
      <c r="R23" s="30" t="s">
        <v>75</v>
      </c>
      <c r="S23" s="30" t="s">
        <v>75</v>
      </c>
      <c r="T23" s="30" t="s">
        <v>75</v>
      </c>
      <c r="U23" s="30" t="s">
        <v>75</v>
      </c>
      <c r="V23" s="30" t="s">
        <v>75</v>
      </c>
      <c r="W23" s="30" t="s">
        <v>75</v>
      </c>
      <c r="X23" s="30" t="s">
        <v>75</v>
      </c>
      <c r="Y23" s="30" t="s">
        <v>75</v>
      </c>
      <c r="Z23" s="30" t="s">
        <v>75</v>
      </c>
      <c r="AA23" s="30" t="s">
        <v>75</v>
      </c>
      <c r="AB23" s="30" t="s">
        <v>75</v>
      </c>
      <c r="AC23" s="30" t="s">
        <v>75</v>
      </c>
      <c r="AD23" s="30" t="s">
        <v>75</v>
      </c>
      <c r="AE23" s="30" t="s">
        <v>75</v>
      </c>
      <c r="AF23" s="30" t="s">
        <v>75</v>
      </c>
      <c r="AG23" s="30" t="s">
        <v>75</v>
      </c>
      <c r="AH23" s="30" t="s">
        <v>75</v>
      </c>
      <c r="AI23" s="30" t="s">
        <v>75</v>
      </c>
      <c r="AJ23" s="30" t="s">
        <v>75</v>
      </c>
      <c r="AK23" s="30" t="s">
        <v>75</v>
      </c>
      <c r="AL23" s="30" t="s">
        <v>75</v>
      </c>
      <c r="AM23" s="30" t="s">
        <v>75</v>
      </c>
      <c r="AN23" s="30" t="s">
        <v>75</v>
      </c>
      <c r="AO23" s="30" t="s">
        <v>75</v>
      </c>
      <c r="AP23" s="30" t="s">
        <v>75</v>
      </c>
      <c r="AQ23" s="30" t="s">
        <v>75</v>
      </c>
      <c r="AR23" s="30" t="s">
        <v>75</v>
      </c>
      <c r="AS23" s="30" t="s">
        <v>75</v>
      </c>
      <c r="AT23" s="30" t="s">
        <v>75</v>
      </c>
      <c r="AU23" s="30" t="s">
        <v>75</v>
      </c>
      <c r="AV23" s="30" t="s">
        <v>75</v>
      </c>
      <c r="AW23" s="30" t="s">
        <v>75</v>
      </c>
      <c r="AX23" s="30" t="s">
        <v>75</v>
      </c>
      <c r="AY23" s="30" t="s">
        <v>75</v>
      </c>
      <c r="AZ23" s="30" t="s">
        <v>75</v>
      </c>
      <c r="BA23" s="30" t="s">
        <v>75</v>
      </c>
      <c r="BB23" s="30" t="s">
        <v>75</v>
      </c>
      <c r="BC23" s="30" t="s">
        <v>75</v>
      </c>
      <c r="BD23" s="30" t="s">
        <v>75</v>
      </c>
      <c r="BE23" s="30" t="s">
        <v>75</v>
      </c>
      <c r="BF23" s="30" t="s">
        <v>75</v>
      </c>
      <c r="BG23" s="30" t="s">
        <v>75</v>
      </c>
      <c r="BH23" s="30" t="s">
        <v>75</v>
      </c>
      <c r="BI23" s="30" t="s">
        <v>75</v>
      </c>
      <c r="BJ23" s="30" t="s">
        <v>75</v>
      </c>
      <c r="BK23" s="30" t="s">
        <v>75</v>
      </c>
      <c r="BL23" s="30" t="s">
        <v>75</v>
      </c>
      <c r="BM23" s="30" t="s">
        <v>75</v>
      </c>
      <c r="BN23" s="30" t="s">
        <v>75</v>
      </c>
      <c r="BO23" s="30" t="s">
        <v>75</v>
      </c>
      <c r="BP23" s="30" t="s">
        <v>75</v>
      </c>
      <c r="BQ23" s="30" t="s">
        <v>75</v>
      </c>
      <c r="BR23" s="30" t="s">
        <v>75</v>
      </c>
      <c r="BS23" s="30" t="s">
        <v>75</v>
      </c>
      <c r="BT23" s="30" t="s">
        <v>75</v>
      </c>
      <c r="BU23" s="30" t="s">
        <v>75</v>
      </c>
      <c r="BV23" s="30" t="s">
        <v>75</v>
      </c>
      <c r="BW23" s="30" t="s">
        <v>75</v>
      </c>
      <c r="BX23" s="30" t="s">
        <v>75</v>
      </c>
      <c r="BY23" s="30" t="s">
        <v>75</v>
      </c>
      <c r="BZ23" s="30" t="s">
        <v>75</v>
      </c>
      <c r="CA23" s="30" t="s">
        <v>75</v>
      </c>
      <c r="CB23" s="30" t="s">
        <v>75</v>
      </c>
      <c r="CC23" s="30" t="s">
        <v>75</v>
      </c>
      <c r="CD23" s="30" t="s">
        <v>75</v>
      </c>
      <c r="CE23" s="30" t="s">
        <v>75</v>
      </c>
      <c r="CF23" s="30" t="s">
        <v>75</v>
      </c>
      <c r="CG23" s="30" t="s">
        <v>75</v>
      </c>
      <c r="CH23" s="30" t="s">
        <v>75</v>
      </c>
      <c r="CI23" s="30" t="s">
        <v>75</v>
      </c>
      <c r="CJ23" s="30" t="s">
        <v>75</v>
      </c>
      <c r="CK23" s="30" t="s">
        <v>75</v>
      </c>
      <c r="CL23" s="30" t="s">
        <v>75</v>
      </c>
      <c r="CM23" s="30" t="s">
        <v>75</v>
      </c>
      <c r="CN23" s="30" t="s">
        <v>75</v>
      </c>
      <c r="CO23" s="30" t="s">
        <v>75</v>
      </c>
      <c r="CP23" s="30" t="s">
        <v>75</v>
      </c>
      <c r="CQ23" s="30" t="s">
        <v>75</v>
      </c>
      <c r="CR23" s="30" t="s">
        <v>75</v>
      </c>
      <c r="CS23" s="30" t="s">
        <v>75</v>
      </c>
      <c r="CT23" s="11"/>
      <c r="CU23" s="11"/>
      <c r="CV23" s="11"/>
      <c r="CW23" s="11"/>
      <c r="CX23" s="11"/>
      <c r="CY23" s="11"/>
      <c r="CZ23" s="11"/>
      <c r="DA23" s="11"/>
      <c r="DB23" s="11"/>
      <c r="DC23" s="11"/>
      <c r="DD23" s="11"/>
      <c r="DE23" s="11"/>
      <c r="DF23" s="11"/>
      <c r="DG23" s="11"/>
      <c r="DH23" s="11"/>
      <c r="DI23" s="11"/>
      <c r="DJ23" s="11"/>
      <c r="DK23" s="11"/>
      <c r="DL23" s="11"/>
      <c r="DM23" s="11"/>
      <c r="DN23" s="11"/>
      <c r="DO23" s="11"/>
    </row>
    <row r="24" spans="1:119" ht="25.5">
      <c r="A24" s="7" t="s">
        <v>14</v>
      </c>
      <c r="B24" s="21" t="s">
        <v>193</v>
      </c>
      <c r="C24" s="21" t="s">
        <v>194</v>
      </c>
      <c r="D24" s="21" t="s">
        <v>203</v>
      </c>
      <c r="E24" s="21" t="s">
        <v>203</v>
      </c>
      <c r="F24" s="30" t="s">
        <v>75</v>
      </c>
      <c r="G24" s="30" t="s">
        <v>75</v>
      </c>
      <c r="H24" s="30" t="s">
        <v>75</v>
      </c>
      <c r="I24" s="30" t="s">
        <v>75</v>
      </c>
      <c r="J24" s="30" t="s">
        <v>75</v>
      </c>
      <c r="K24" s="30" t="s">
        <v>75</v>
      </c>
      <c r="L24" s="30" t="s">
        <v>75</v>
      </c>
      <c r="M24" s="30" t="s">
        <v>75</v>
      </c>
      <c r="N24" s="30" t="s">
        <v>75</v>
      </c>
      <c r="O24" s="30" t="s">
        <v>75</v>
      </c>
      <c r="P24" s="30" t="s">
        <v>75</v>
      </c>
      <c r="Q24" s="30" t="s">
        <v>75</v>
      </c>
      <c r="R24" s="30" t="s">
        <v>75</v>
      </c>
      <c r="S24" s="30" t="s">
        <v>75</v>
      </c>
      <c r="T24" s="30" t="s">
        <v>75</v>
      </c>
      <c r="U24" s="30" t="s">
        <v>75</v>
      </c>
      <c r="V24" s="30" t="s">
        <v>75</v>
      </c>
      <c r="W24" s="30" t="s">
        <v>75</v>
      </c>
      <c r="X24" s="30" t="s">
        <v>75</v>
      </c>
      <c r="Y24" s="30" t="s">
        <v>75</v>
      </c>
      <c r="Z24" s="30" t="s">
        <v>75</v>
      </c>
      <c r="AA24" s="30" t="s">
        <v>75</v>
      </c>
      <c r="AB24" s="30" t="s">
        <v>75</v>
      </c>
      <c r="AC24" s="30" t="s">
        <v>75</v>
      </c>
      <c r="AD24" s="30" t="s">
        <v>75</v>
      </c>
      <c r="AE24" s="30" t="s">
        <v>75</v>
      </c>
      <c r="AF24" s="30" t="s">
        <v>75</v>
      </c>
      <c r="AG24" s="30" t="s">
        <v>75</v>
      </c>
      <c r="AH24" s="30" t="s">
        <v>75</v>
      </c>
      <c r="AI24" s="30" t="s">
        <v>75</v>
      </c>
      <c r="AJ24" s="30" t="s">
        <v>75</v>
      </c>
      <c r="AK24" s="30" t="s">
        <v>75</v>
      </c>
      <c r="AL24" s="30" t="s">
        <v>75</v>
      </c>
      <c r="AM24" s="30" t="s">
        <v>75</v>
      </c>
      <c r="AN24" s="30" t="s">
        <v>75</v>
      </c>
      <c r="AO24" s="30" t="s">
        <v>75</v>
      </c>
      <c r="AP24" s="30" t="s">
        <v>75</v>
      </c>
      <c r="AQ24" s="30" t="s">
        <v>75</v>
      </c>
      <c r="AR24" s="30" t="s">
        <v>75</v>
      </c>
      <c r="AS24" s="30" t="s">
        <v>75</v>
      </c>
      <c r="AT24" s="30" t="s">
        <v>75</v>
      </c>
      <c r="AU24" s="30" t="s">
        <v>75</v>
      </c>
      <c r="AV24" s="30" t="s">
        <v>75</v>
      </c>
      <c r="AW24" s="30" t="s">
        <v>75</v>
      </c>
      <c r="AX24" s="30" t="s">
        <v>75</v>
      </c>
      <c r="AY24" s="30" t="s">
        <v>75</v>
      </c>
      <c r="AZ24" s="30" t="s">
        <v>75</v>
      </c>
      <c r="BA24" s="30" t="s">
        <v>75</v>
      </c>
      <c r="BB24" s="30" t="s">
        <v>75</v>
      </c>
      <c r="BC24" s="30" t="s">
        <v>75</v>
      </c>
      <c r="BD24" s="30" t="s">
        <v>75</v>
      </c>
      <c r="BE24" s="30" t="s">
        <v>75</v>
      </c>
      <c r="BF24" s="30" t="s">
        <v>75</v>
      </c>
      <c r="BG24" s="30" t="s">
        <v>75</v>
      </c>
      <c r="BH24" s="30" t="s">
        <v>75</v>
      </c>
      <c r="BI24" s="30" t="s">
        <v>75</v>
      </c>
      <c r="BJ24" s="30" t="s">
        <v>75</v>
      </c>
      <c r="BK24" s="30" t="s">
        <v>75</v>
      </c>
      <c r="BL24" s="30" t="s">
        <v>75</v>
      </c>
      <c r="BM24" s="30" t="s">
        <v>75</v>
      </c>
      <c r="BN24" s="30" t="s">
        <v>75</v>
      </c>
      <c r="BO24" s="30" t="s">
        <v>75</v>
      </c>
      <c r="BP24" s="30" t="s">
        <v>75</v>
      </c>
      <c r="BQ24" s="30" t="s">
        <v>75</v>
      </c>
      <c r="BR24" s="30" t="s">
        <v>75</v>
      </c>
      <c r="BS24" s="30" t="s">
        <v>75</v>
      </c>
      <c r="BT24" s="30" t="s">
        <v>75</v>
      </c>
      <c r="BU24" s="30" t="s">
        <v>75</v>
      </c>
      <c r="BV24" s="30" t="s">
        <v>75</v>
      </c>
      <c r="BW24" s="30" t="s">
        <v>75</v>
      </c>
      <c r="BX24" s="30" t="s">
        <v>75</v>
      </c>
      <c r="BY24" s="30" t="s">
        <v>75</v>
      </c>
      <c r="BZ24" s="30" t="s">
        <v>75</v>
      </c>
      <c r="CA24" s="30" t="s">
        <v>75</v>
      </c>
      <c r="CB24" s="30" t="s">
        <v>75</v>
      </c>
      <c r="CC24" s="30" t="s">
        <v>75</v>
      </c>
      <c r="CD24" s="30" t="s">
        <v>75</v>
      </c>
      <c r="CE24" s="30" t="s">
        <v>75</v>
      </c>
      <c r="CF24" s="30" t="s">
        <v>75</v>
      </c>
      <c r="CG24" s="30" t="s">
        <v>75</v>
      </c>
      <c r="CH24" s="30" t="s">
        <v>75</v>
      </c>
      <c r="CI24" s="30" t="s">
        <v>75</v>
      </c>
      <c r="CJ24" s="30" t="s">
        <v>75</v>
      </c>
      <c r="CK24" s="30" t="s">
        <v>75</v>
      </c>
      <c r="CL24" s="30" t="s">
        <v>75</v>
      </c>
      <c r="CM24" s="30" t="s">
        <v>75</v>
      </c>
      <c r="CN24" s="30" t="s">
        <v>75</v>
      </c>
      <c r="CO24" s="30" t="s">
        <v>75</v>
      </c>
      <c r="CP24" s="30" t="s">
        <v>75</v>
      </c>
      <c r="CQ24" s="30" t="s">
        <v>75</v>
      </c>
      <c r="CR24" s="30" t="s">
        <v>75</v>
      </c>
      <c r="CS24" s="30" t="s">
        <v>75</v>
      </c>
      <c r="CT24" s="11"/>
      <c r="CU24" s="11"/>
      <c r="CV24" s="11"/>
      <c r="CW24" s="11"/>
      <c r="CX24" s="11"/>
      <c r="CY24" s="11"/>
      <c r="CZ24" s="11"/>
      <c r="DA24" s="11"/>
      <c r="DB24" s="11"/>
      <c r="DC24" s="11"/>
      <c r="DD24" s="11"/>
      <c r="DE24" s="11"/>
      <c r="DF24" s="11"/>
      <c r="DG24" s="11"/>
      <c r="DH24" s="11"/>
      <c r="DI24" s="11"/>
      <c r="DJ24" s="11"/>
      <c r="DK24" s="11"/>
      <c r="DL24" s="11"/>
      <c r="DM24" s="11"/>
      <c r="DN24" s="11"/>
      <c r="DO24" s="11"/>
    </row>
    <row r="25" spans="1:119" ht="12.75">
      <c r="A25" s="33" t="s">
        <v>10</v>
      </c>
      <c r="B25" s="31" t="s">
        <v>101</v>
      </c>
      <c r="C25" s="31" t="s">
        <v>283</v>
      </c>
      <c r="D25" s="31" t="s">
        <v>102</v>
      </c>
      <c r="E25" s="33" t="s">
        <v>295</v>
      </c>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11"/>
      <c r="CU25" s="11"/>
      <c r="CV25" s="11"/>
      <c r="CW25" s="11"/>
      <c r="CX25" s="11"/>
      <c r="CY25" s="11"/>
      <c r="CZ25" s="11"/>
      <c r="DA25" s="11"/>
      <c r="DB25" s="11"/>
      <c r="DC25" s="11"/>
      <c r="DD25" s="11"/>
      <c r="DE25" s="11"/>
      <c r="DF25" s="11"/>
      <c r="DG25" s="11"/>
      <c r="DH25" s="11"/>
      <c r="DI25" s="11"/>
      <c r="DJ25" s="11"/>
      <c r="DK25" s="11"/>
      <c r="DL25" s="11"/>
      <c r="DM25" s="11"/>
      <c r="DN25" s="11"/>
      <c r="DO25" s="11"/>
    </row>
    <row r="26" spans="1:97" s="9" customFormat="1" ht="12.75">
      <c r="A26" s="10" t="s">
        <v>99</v>
      </c>
      <c r="B26" s="10">
        <v>2</v>
      </c>
      <c r="C26" s="10">
        <v>3</v>
      </c>
      <c r="D26" s="10">
        <v>4</v>
      </c>
      <c r="E26" s="10">
        <v>5</v>
      </c>
      <c r="F26" s="10">
        <v>6</v>
      </c>
      <c r="G26" s="10">
        <v>7</v>
      </c>
      <c r="H26" s="10">
        <v>8</v>
      </c>
      <c r="I26" s="10">
        <v>9</v>
      </c>
      <c r="J26" s="10">
        <v>10</v>
      </c>
      <c r="K26" s="10">
        <v>11</v>
      </c>
      <c r="L26" s="10">
        <v>12</v>
      </c>
      <c r="M26" s="10">
        <v>13</v>
      </c>
      <c r="N26" s="10">
        <v>14</v>
      </c>
      <c r="O26" s="10">
        <v>15</v>
      </c>
      <c r="P26" s="10">
        <v>16</v>
      </c>
      <c r="Q26" s="10">
        <v>17</v>
      </c>
      <c r="R26" s="10">
        <v>18</v>
      </c>
      <c r="S26" s="10">
        <v>19</v>
      </c>
      <c r="T26" s="10">
        <v>20</v>
      </c>
      <c r="U26" s="10">
        <v>21</v>
      </c>
      <c r="V26" s="10">
        <v>22</v>
      </c>
      <c r="W26" s="10">
        <v>23</v>
      </c>
      <c r="X26" s="10">
        <v>24</v>
      </c>
      <c r="Y26" s="10">
        <v>25</v>
      </c>
      <c r="Z26" s="10">
        <v>26</v>
      </c>
      <c r="AA26" s="10">
        <v>27</v>
      </c>
      <c r="AB26" s="10">
        <v>28</v>
      </c>
      <c r="AC26" s="10">
        <v>29</v>
      </c>
      <c r="AD26" s="10">
        <v>30</v>
      </c>
      <c r="AE26" s="10">
        <v>31</v>
      </c>
      <c r="AF26" s="10">
        <v>32</v>
      </c>
      <c r="AG26" s="10">
        <v>33</v>
      </c>
      <c r="AH26" s="10">
        <v>34</v>
      </c>
      <c r="AI26" s="10">
        <v>35</v>
      </c>
      <c r="AJ26" s="10">
        <v>36</v>
      </c>
      <c r="AK26" s="10">
        <v>37</v>
      </c>
      <c r="AL26" s="10">
        <v>38</v>
      </c>
      <c r="AM26" s="10">
        <v>39</v>
      </c>
      <c r="AN26" s="10">
        <v>40</v>
      </c>
      <c r="AO26" s="10">
        <v>41</v>
      </c>
      <c r="AP26" s="10">
        <v>42</v>
      </c>
      <c r="AQ26" s="10">
        <v>43</v>
      </c>
      <c r="AR26" s="10">
        <v>44</v>
      </c>
      <c r="AS26" s="10">
        <v>45</v>
      </c>
      <c r="AT26" s="10">
        <v>46</v>
      </c>
      <c r="AU26" s="10">
        <v>47</v>
      </c>
      <c r="AV26" s="10">
        <v>48</v>
      </c>
      <c r="AW26" s="10">
        <v>49</v>
      </c>
      <c r="AX26" s="10">
        <v>50</v>
      </c>
      <c r="AY26" s="10">
        <v>51</v>
      </c>
      <c r="AZ26" s="10">
        <v>52</v>
      </c>
      <c r="BA26" s="10">
        <v>53</v>
      </c>
      <c r="BB26" s="10">
        <v>54</v>
      </c>
      <c r="BC26" s="10">
        <v>55</v>
      </c>
      <c r="BD26" s="10">
        <v>56</v>
      </c>
      <c r="BE26" s="10">
        <v>57</v>
      </c>
      <c r="BF26" s="10">
        <v>58</v>
      </c>
      <c r="BG26" s="10">
        <v>59</v>
      </c>
      <c r="BH26" s="10">
        <v>60</v>
      </c>
      <c r="BI26" s="10">
        <v>61</v>
      </c>
      <c r="BJ26" s="10">
        <v>62</v>
      </c>
      <c r="BK26" s="10">
        <v>63</v>
      </c>
      <c r="BL26" s="10">
        <v>64</v>
      </c>
      <c r="BM26" s="10">
        <v>65</v>
      </c>
      <c r="BN26" s="10">
        <v>66</v>
      </c>
      <c r="BO26" s="10">
        <v>67</v>
      </c>
      <c r="BP26" s="10">
        <v>68</v>
      </c>
      <c r="BQ26" s="10">
        <v>69</v>
      </c>
      <c r="BR26" s="10">
        <v>70</v>
      </c>
      <c r="BS26" s="10">
        <v>71</v>
      </c>
      <c r="BT26" s="10">
        <v>72</v>
      </c>
      <c r="BU26" s="10">
        <v>73</v>
      </c>
      <c r="BV26" s="10">
        <v>74</v>
      </c>
      <c r="BW26" s="10">
        <v>75</v>
      </c>
      <c r="BX26" s="10">
        <v>76</v>
      </c>
      <c r="BY26" s="10">
        <v>77</v>
      </c>
      <c r="BZ26" s="10">
        <v>78</v>
      </c>
      <c r="CA26" s="10">
        <v>79</v>
      </c>
      <c r="CB26" s="10">
        <v>80</v>
      </c>
      <c r="CC26" s="10">
        <v>81</v>
      </c>
      <c r="CD26" s="10">
        <v>82</v>
      </c>
      <c r="CE26" s="10">
        <v>83</v>
      </c>
      <c r="CF26" s="10">
        <v>84</v>
      </c>
      <c r="CG26" s="10">
        <v>85</v>
      </c>
      <c r="CH26" s="10">
        <v>86</v>
      </c>
      <c r="CI26" s="10">
        <v>87</v>
      </c>
      <c r="CJ26" s="10">
        <v>88</v>
      </c>
      <c r="CK26" s="10">
        <v>89</v>
      </c>
      <c r="CL26" s="10">
        <v>90</v>
      </c>
      <c r="CM26" s="10">
        <v>91</v>
      </c>
      <c r="CN26" s="10">
        <v>92</v>
      </c>
      <c r="CO26" s="10">
        <v>93</v>
      </c>
      <c r="CP26" s="10">
        <v>94</v>
      </c>
      <c r="CQ26" s="10">
        <v>95</v>
      </c>
      <c r="CR26" s="10">
        <v>96</v>
      </c>
      <c r="CS26" s="10">
        <v>97</v>
      </c>
    </row>
    <row r="27" spans="1:97" ht="12.75">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row>
    <row r="28" spans="1:97" ht="12.75">
      <c r="A28" s="3" t="s">
        <v>226</v>
      </c>
      <c r="B28" s="3" t="s">
        <v>217</v>
      </c>
      <c r="C28" s="3" t="s">
        <v>217</v>
      </c>
      <c r="D28" s="3" t="s">
        <v>217</v>
      </c>
      <c r="E28" s="3" t="s">
        <v>217</v>
      </c>
      <c r="F28" s="3" t="s">
        <v>217</v>
      </c>
      <c r="G28" s="3" t="s">
        <v>217</v>
      </c>
      <c r="H28" s="3" t="s">
        <v>217</v>
      </c>
      <c r="I28" s="3" t="s">
        <v>217</v>
      </c>
      <c r="J28" s="3" t="s">
        <v>217</v>
      </c>
      <c r="K28" s="3" t="s">
        <v>217</v>
      </c>
      <c r="L28" s="3" t="s">
        <v>217</v>
      </c>
      <c r="M28" s="3" t="s">
        <v>217</v>
      </c>
      <c r="N28" s="3" t="s">
        <v>217</v>
      </c>
      <c r="O28" s="3" t="s">
        <v>217</v>
      </c>
      <c r="P28" s="3" t="s">
        <v>217</v>
      </c>
      <c r="Q28" s="3" t="s">
        <v>217</v>
      </c>
      <c r="R28" s="3" t="s">
        <v>217</v>
      </c>
      <c r="S28" s="3" t="s">
        <v>217</v>
      </c>
      <c r="T28" s="3" t="s">
        <v>217</v>
      </c>
      <c r="U28" s="3" t="s">
        <v>217</v>
      </c>
      <c r="V28" s="3" t="s">
        <v>217</v>
      </c>
      <c r="W28" s="3" t="s">
        <v>217</v>
      </c>
      <c r="X28" s="3" t="s">
        <v>217</v>
      </c>
      <c r="Y28" s="3" t="s">
        <v>217</v>
      </c>
      <c r="Z28" s="3" t="s">
        <v>217</v>
      </c>
      <c r="AA28" s="3" t="s">
        <v>217</v>
      </c>
      <c r="AB28" s="3" t="s">
        <v>217</v>
      </c>
      <c r="AC28" s="3" t="s">
        <v>217</v>
      </c>
      <c r="AD28" s="3" t="s">
        <v>217</v>
      </c>
      <c r="AE28" s="3" t="s">
        <v>217</v>
      </c>
      <c r="AF28" s="3" t="s">
        <v>217</v>
      </c>
      <c r="AG28" s="3" t="s">
        <v>217</v>
      </c>
      <c r="AH28" s="3" t="s">
        <v>217</v>
      </c>
      <c r="AI28" s="3" t="s">
        <v>217</v>
      </c>
      <c r="AJ28" s="3" t="s">
        <v>217</v>
      </c>
      <c r="AK28" s="3" t="s">
        <v>217</v>
      </c>
      <c r="AL28" s="3" t="s">
        <v>217</v>
      </c>
      <c r="AM28" s="3" t="s">
        <v>217</v>
      </c>
      <c r="AN28" s="3" t="s">
        <v>217</v>
      </c>
      <c r="AO28" s="3" t="s">
        <v>217</v>
      </c>
      <c r="AP28" s="3" t="s">
        <v>217</v>
      </c>
      <c r="AQ28" s="3" t="s">
        <v>217</v>
      </c>
      <c r="AR28" s="3" t="s">
        <v>217</v>
      </c>
      <c r="AS28" s="3" t="s">
        <v>217</v>
      </c>
      <c r="AT28" s="3" t="s">
        <v>217</v>
      </c>
      <c r="AU28" s="3" t="s">
        <v>217</v>
      </c>
      <c r="AV28" s="3" t="s">
        <v>217</v>
      </c>
      <c r="AW28" s="3" t="s">
        <v>217</v>
      </c>
      <c r="AX28" s="3" t="s">
        <v>217</v>
      </c>
      <c r="AY28" s="3" t="s">
        <v>217</v>
      </c>
      <c r="AZ28" s="3" t="s">
        <v>217</v>
      </c>
      <c r="BA28" s="3" t="s">
        <v>217</v>
      </c>
      <c r="BB28" s="3" t="s">
        <v>217</v>
      </c>
      <c r="BC28" s="3" t="s">
        <v>217</v>
      </c>
      <c r="BD28" s="3" t="s">
        <v>217</v>
      </c>
      <c r="BE28" s="3" t="s">
        <v>217</v>
      </c>
      <c r="BF28" s="3" t="s">
        <v>217</v>
      </c>
      <c r="BG28" s="3" t="s">
        <v>217</v>
      </c>
      <c r="BH28" s="3" t="s">
        <v>217</v>
      </c>
      <c r="BI28" s="3" t="s">
        <v>217</v>
      </c>
      <c r="BJ28" s="3" t="s">
        <v>217</v>
      </c>
      <c r="BK28" s="3" t="s">
        <v>217</v>
      </c>
      <c r="BL28" s="3" t="s">
        <v>217</v>
      </c>
      <c r="BM28" s="3" t="s">
        <v>217</v>
      </c>
      <c r="BN28" s="3" t="s">
        <v>217</v>
      </c>
      <c r="BO28" s="3" t="s">
        <v>217</v>
      </c>
      <c r="BP28" s="3" t="s">
        <v>217</v>
      </c>
      <c r="BQ28" s="3" t="s">
        <v>217</v>
      </c>
      <c r="BR28" s="3" t="s">
        <v>217</v>
      </c>
      <c r="BS28" s="3" t="s">
        <v>217</v>
      </c>
      <c r="BT28" s="3" t="s">
        <v>217</v>
      </c>
      <c r="BU28" s="3" t="s">
        <v>217</v>
      </c>
      <c r="BV28" s="3" t="s">
        <v>217</v>
      </c>
      <c r="BW28" s="3" t="s">
        <v>217</v>
      </c>
      <c r="BX28" s="3" t="s">
        <v>217</v>
      </c>
      <c r="BY28" s="3" t="s">
        <v>217</v>
      </c>
      <c r="BZ28" s="3" t="s">
        <v>217</v>
      </c>
      <c r="CA28" s="3" t="s">
        <v>217</v>
      </c>
      <c r="CB28" s="3" t="s">
        <v>217</v>
      </c>
      <c r="CC28" s="3" t="s">
        <v>217</v>
      </c>
      <c r="CD28" s="3" t="s">
        <v>217</v>
      </c>
      <c r="CE28" s="3" t="s">
        <v>217</v>
      </c>
      <c r="CF28" s="3" t="s">
        <v>217</v>
      </c>
      <c r="CG28" s="3" t="s">
        <v>217</v>
      </c>
      <c r="CH28" s="3" t="s">
        <v>217</v>
      </c>
      <c r="CI28" s="3" t="s">
        <v>217</v>
      </c>
      <c r="CJ28" s="3" t="s">
        <v>217</v>
      </c>
      <c r="CK28" s="3" t="s">
        <v>217</v>
      </c>
      <c r="CL28" s="3" t="s">
        <v>217</v>
      </c>
      <c r="CM28" s="3" t="s">
        <v>217</v>
      </c>
      <c r="CN28" s="3" t="s">
        <v>217</v>
      </c>
      <c r="CO28" s="3" t="s">
        <v>217</v>
      </c>
      <c r="CP28" s="3" t="s">
        <v>217</v>
      </c>
      <c r="CQ28" s="3" t="s">
        <v>217</v>
      </c>
      <c r="CR28" s="3" t="s">
        <v>217</v>
      </c>
      <c r="CS28" s="3" t="s">
        <v>217</v>
      </c>
    </row>
    <row r="29" spans="1:97" ht="12.75">
      <c r="A29" s="3" t="s">
        <v>68</v>
      </c>
      <c r="B29" s="3" t="s">
        <v>223</v>
      </c>
      <c r="C29" s="3" t="s">
        <v>224</v>
      </c>
      <c r="D29" s="3" t="s">
        <v>225</v>
      </c>
      <c r="E29" s="3" t="s">
        <v>86</v>
      </c>
      <c r="F29" s="3" t="s">
        <v>88</v>
      </c>
      <c r="G29" s="3" t="s">
        <v>73</v>
      </c>
      <c r="H29" s="3" t="s">
        <v>94</v>
      </c>
      <c r="I29" s="3" t="s">
        <v>95</v>
      </c>
      <c r="J29" s="3" t="s">
        <v>96</v>
      </c>
      <c r="K29" s="3" t="s">
        <v>98</v>
      </c>
      <c r="L29" s="3" t="s">
        <v>103</v>
      </c>
      <c r="M29" s="3" t="s">
        <v>104</v>
      </c>
      <c r="N29" s="3" t="s">
        <v>105</v>
      </c>
      <c r="O29" s="3" t="s">
        <v>108</v>
      </c>
      <c r="P29" s="3" t="s">
        <v>109</v>
      </c>
      <c r="Q29" s="3" t="s">
        <v>110</v>
      </c>
      <c r="R29" s="3" t="s">
        <v>111</v>
      </c>
      <c r="S29" s="3" t="s">
        <v>112</v>
      </c>
      <c r="T29" s="3" t="s">
        <v>113</v>
      </c>
      <c r="U29" s="3" t="s">
        <v>114</v>
      </c>
      <c r="V29" s="3" t="s">
        <v>115</v>
      </c>
      <c r="W29" s="3" t="s">
        <v>116</v>
      </c>
      <c r="X29" s="3" t="s">
        <v>117</v>
      </c>
      <c r="Y29" s="3" t="s">
        <v>118</v>
      </c>
      <c r="Z29" s="3" t="s">
        <v>119</v>
      </c>
      <c r="AA29" s="3" t="s">
        <v>120</v>
      </c>
      <c r="AB29" s="3" t="s">
        <v>121</v>
      </c>
      <c r="AC29" s="3" t="s">
        <v>122</v>
      </c>
      <c r="AD29" s="3" t="s">
        <v>123</v>
      </c>
      <c r="AE29" s="3" t="s">
        <v>124</v>
      </c>
      <c r="AF29" s="3" t="s">
        <v>125</v>
      </c>
      <c r="AG29" s="3" t="s">
        <v>126</v>
      </c>
      <c r="AH29" s="3" t="s">
        <v>127</v>
      </c>
      <c r="AI29" s="3" t="s">
        <v>128</v>
      </c>
      <c r="AJ29" s="3" t="s">
        <v>129</v>
      </c>
      <c r="AK29" s="3" t="s">
        <v>130</v>
      </c>
      <c r="AL29" s="3" t="s">
        <v>131</v>
      </c>
      <c r="AM29" s="3" t="s">
        <v>132</v>
      </c>
      <c r="AN29" s="3" t="s">
        <v>133</v>
      </c>
      <c r="AO29" s="3" t="s">
        <v>134</v>
      </c>
      <c r="AP29" s="3" t="s">
        <v>135</v>
      </c>
      <c r="AQ29" s="3" t="s">
        <v>136</v>
      </c>
      <c r="AR29" s="3" t="s">
        <v>137</v>
      </c>
      <c r="AS29" s="3" t="s">
        <v>138</v>
      </c>
      <c r="AT29" s="3" t="s">
        <v>139</v>
      </c>
      <c r="AU29" s="3" t="s">
        <v>140</v>
      </c>
      <c r="AV29" s="3" t="s">
        <v>141</v>
      </c>
      <c r="AW29" s="3" t="s">
        <v>142</v>
      </c>
      <c r="AX29" s="3" t="s">
        <v>143</v>
      </c>
      <c r="AY29" s="3" t="s">
        <v>144</v>
      </c>
      <c r="AZ29" s="3" t="s">
        <v>145</v>
      </c>
      <c r="BA29" s="3" t="s">
        <v>146</v>
      </c>
      <c r="BB29" s="3" t="s">
        <v>147</v>
      </c>
      <c r="BC29" s="3" t="s">
        <v>148</v>
      </c>
      <c r="BD29" s="3" t="s">
        <v>149</v>
      </c>
      <c r="BE29" s="3" t="s">
        <v>150</v>
      </c>
      <c r="BF29" s="3" t="s">
        <v>151</v>
      </c>
      <c r="BG29" s="3" t="s">
        <v>152</v>
      </c>
      <c r="BH29" s="3" t="s">
        <v>153</v>
      </c>
      <c r="BI29" s="3" t="s">
        <v>154</v>
      </c>
      <c r="BJ29" s="3" t="s">
        <v>155</v>
      </c>
      <c r="BK29" s="3" t="s">
        <v>156</v>
      </c>
      <c r="BL29" s="3" t="s">
        <v>157</v>
      </c>
      <c r="BM29" s="3" t="s">
        <v>158</v>
      </c>
      <c r="BN29" s="3" t="s">
        <v>159</v>
      </c>
      <c r="BO29" s="3" t="s">
        <v>160</v>
      </c>
      <c r="BP29" s="3" t="s">
        <v>161</v>
      </c>
      <c r="BQ29" s="3" t="s">
        <v>162</v>
      </c>
      <c r="BR29" s="3" t="s">
        <v>163</v>
      </c>
      <c r="BS29" s="3" t="s">
        <v>164</v>
      </c>
      <c r="BT29" s="3" t="s">
        <v>165</v>
      </c>
      <c r="BU29" s="3" t="s">
        <v>166</v>
      </c>
      <c r="BV29" s="3" t="s">
        <v>167</v>
      </c>
      <c r="BW29" s="3" t="s">
        <v>168</v>
      </c>
      <c r="BX29" s="3" t="s">
        <v>169</v>
      </c>
      <c r="BY29" s="3" t="s">
        <v>170</v>
      </c>
      <c r="BZ29" s="3" t="s">
        <v>171</v>
      </c>
      <c r="CA29" s="3" t="s">
        <v>172</v>
      </c>
      <c r="CB29" s="3" t="s">
        <v>173</v>
      </c>
      <c r="CC29" s="3" t="s">
        <v>174</v>
      </c>
      <c r="CD29" s="3" t="s">
        <v>175</v>
      </c>
      <c r="CE29" s="3" t="s">
        <v>176</v>
      </c>
      <c r="CF29" s="3" t="s">
        <v>177</v>
      </c>
      <c r="CG29" s="3" t="s">
        <v>178</v>
      </c>
      <c r="CH29" s="3" t="s">
        <v>179</v>
      </c>
      <c r="CI29" s="3" t="s">
        <v>180</v>
      </c>
      <c r="CJ29" s="3" t="s">
        <v>181</v>
      </c>
      <c r="CK29" s="3" t="s">
        <v>182</v>
      </c>
      <c r="CL29" s="3" t="s">
        <v>183</v>
      </c>
      <c r="CM29" s="3" t="s">
        <v>184</v>
      </c>
      <c r="CN29" s="3" t="s">
        <v>185</v>
      </c>
      <c r="CO29" s="3" t="s">
        <v>186</v>
      </c>
      <c r="CP29" s="3" t="s">
        <v>187</v>
      </c>
      <c r="CQ29" s="3" t="s">
        <v>188</v>
      </c>
      <c r="CR29" s="3" t="s">
        <v>189</v>
      </c>
      <c r="CS29" s="3" t="s">
        <v>190</v>
      </c>
    </row>
    <row r="30" spans="1:97" ht="12.75">
      <c r="A30" s="3" t="s">
        <v>63</v>
      </c>
      <c r="B30" s="3" t="s">
        <v>74</v>
      </c>
      <c r="C30" s="3" t="s">
        <v>74</v>
      </c>
      <c r="D30" s="3" t="s">
        <v>74</v>
      </c>
      <c r="E30" s="3" t="s">
        <v>74</v>
      </c>
      <c r="F30" s="3" t="s">
        <v>74</v>
      </c>
      <c r="G30" s="3" t="s">
        <v>74</v>
      </c>
      <c r="H30" s="3" t="s">
        <v>74</v>
      </c>
      <c r="I30" s="3" t="s">
        <v>74</v>
      </c>
      <c r="J30" s="3" t="s">
        <v>74</v>
      </c>
      <c r="K30" s="3" t="s">
        <v>74</v>
      </c>
      <c r="L30" s="3" t="s">
        <v>74</v>
      </c>
      <c r="M30" s="3" t="s">
        <v>74</v>
      </c>
      <c r="N30" s="3" t="s">
        <v>74</v>
      </c>
      <c r="O30" s="3" t="s">
        <v>74</v>
      </c>
      <c r="P30" s="3" t="s">
        <v>74</v>
      </c>
      <c r="Q30" s="3" t="s">
        <v>74</v>
      </c>
      <c r="R30" s="3" t="s">
        <v>74</v>
      </c>
      <c r="S30" s="3" t="s">
        <v>74</v>
      </c>
      <c r="T30" s="3" t="s">
        <v>74</v>
      </c>
      <c r="U30" s="3" t="s">
        <v>74</v>
      </c>
      <c r="V30" s="3" t="s">
        <v>74</v>
      </c>
      <c r="W30" s="3" t="s">
        <v>74</v>
      </c>
      <c r="X30" s="3" t="s">
        <v>74</v>
      </c>
      <c r="Y30" s="3" t="s">
        <v>74</v>
      </c>
      <c r="Z30" s="3" t="s">
        <v>74</v>
      </c>
      <c r="AA30" s="3" t="s">
        <v>74</v>
      </c>
      <c r="AB30" s="3" t="s">
        <v>74</v>
      </c>
      <c r="AC30" s="3" t="s">
        <v>74</v>
      </c>
      <c r="AD30" s="3" t="s">
        <v>74</v>
      </c>
      <c r="AE30" s="3" t="s">
        <v>74</v>
      </c>
      <c r="AF30" s="3" t="s">
        <v>74</v>
      </c>
      <c r="AG30" s="3" t="s">
        <v>74</v>
      </c>
      <c r="AH30" s="3" t="s">
        <v>74</v>
      </c>
      <c r="AI30" s="3" t="s">
        <v>74</v>
      </c>
      <c r="AJ30" s="3" t="s">
        <v>74</v>
      </c>
      <c r="AK30" s="3" t="s">
        <v>74</v>
      </c>
      <c r="AL30" s="3" t="s">
        <v>74</v>
      </c>
      <c r="AM30" s="3" t="s">
        <v>74</v>
      </c>
      <c r="AN30" s="3" t="s">
        <v>74</v>
      </c>
      <c r="AO30" s="3" t="s">
        <v>74</v>
      </c>
      <c r="AP30" s="3" t="s">
        <v>74</v>
      </c>
      <c r="AQ30" s="3" t="s">
        <v>74</v>
      </c>
      <c r="AR30" s="3" t="s">
        <v>74</v>
      </c>
      <c r="AS30" s="3" t="s">
        <v>74</v>
      </c>
      <c r="AT30" s="3" t="s">
        <v>74</v>
      </c>
      <c r="AU30" s="3" t="s">
        <v>74</v>
      </c>
      <c r="AV30" s="3" t="s">
        <v>74</v>
      </c>
      <c r="AW30" s="3" t="s">
        <v>74</v>
      </c>
      <c r="AX30" s="3" t="s">
        <v>74</v>
      </c>
      <c r="AY30" s="3" t="s">
        <v>74</v>
      </c>
      <c r="AZ30" s="3" t="s">
        <v>74</v>
      </c>
      <c r="BA30" s="3" t="s">
        <v>74</v>
      </c>
      <c r="BB30" s="3" t="s">
        <v>74</v>
      </c>
      <c r="BC30" s="3" t="s">
        <v>74</v>
      </c>
      <c r="BD30" s="3" t="s">
        <v>74</v>
      </c>
      <c r="BE30" s="3" t="s">
        <v>74</v>
      </c>
      <c r="BF30" s="3" t="s">
        <v>74</v>
      </c>
      <c r="BG30" s="3" t="s">
        <v>74</v>
      </c>
      <c r="BH30" s="3" t="s">
        <v>74</v>
      </c>
      <c r="BI30" s="3" t="s">
        <v>74</v>
      </c>
      <c r="BJ30" s="3" t="s">
        <v>74</v>
      </c>
      <c r="BK30" s="3" t="s">
        <v>74</v>
      </c>
      <c r="BL30" s="3" t="s">
        <v>74</v>
      </c>
      <c r="BM30" s="3" t="s">
        <v>74</v>
      </c>
      <c r="BN30" s="3" t="s">
        <v>74</v>
      </c>
      <c r="BO30" s="3" t="s">
        <v>74</v>
      </c>
      <c r="BP30" s="3" t="s">
        <v>74</v>
      </c>
      <c r="BQ30" s="3" t="s">
        <v>74</v>
      </c>
      <c r="BR30" s="3" t="s">
        <v>74</v>
      </c>
      <c r="BS30" s="3" t="s">
        <v>74</v>
      </c>
      <c r="BT30" s="3" t="s">
        <v>74</v>
      </c>
      <c r="BU30" s="3" t="s">
        <v>74</v>
      </c>
      <c r="BV30" s="3" t="s">
        <v>74</v>
      </c>
      <c r="BW30" s="3" t="s">
        <v>74</v>
      </c>
      <c r="BX30" s="3" t="s">
        <v>74</v>
      </c>
      <c r="BY30" s="3" t="s">
        <v>74</v>
      </c>
      <c r="BZ30" s="3" t="s">
        <v>74</v>
      </c>
      <c r="CA30" s="3" t="s">
        <v>74</v>
      </c>
      <c r="CB30" s="3" t="s">
        <v>74</v>
      </c>
      <c r="CC30" s="3" t="s">
        <v>74</v>
      </c>
      <c r="CD30" s="3" t="s">
        <v>74</v>
      </c>
      <c r="CE30" s="3" t="s">
        <v>74</v>
      </c>
      <c r="CF30" s="3" t="s">
        <v>74</v>
      </c>
      <c r="CG30" s="3" t="s">
        <v>74</v>
      </c>
      <c r="CH30" s="3" t="s">
        <v>74</v>
      </c>
      <c r="CI30" s="3" t="s">
        <v>74</v>
      </c>
      <c r="CJ30" s="3" t="s">
        <v>74</v>
      </c>
      <c r="CK30" s="3" t="s">
        <v>74</v>
      </c>
      <c r="CL30" s="3" t="s">
        <v>74</v>
      </c>
      <c r="CM30" s="3" t="s">
        <v>74</v>
      </c>
      <c r="CN30" s="3" t="s">
        <v>74</v>
      </c>
      <c r="CO30" s="3" t="s">
        <v>74</v>
      </c>
      <c r="CP30" s="3" t="s">
        <v>74</v>
      </c>
      <c r="CQ30" s="3" t="s">
        <v>74</v>
      </c>
      <c r="CR30" s="3" t="s">
        <v>74</v>
      </c>
      <c r="CS30" s="3" t="s">
        <v>74</v>
      </c>
    </row>
    <row r="31" spans="1:97" ht="12.75">
      <c r="A31" s="3" t="s">
        <v>11</v>
      </c>
      <c r="B31" t="str">
        <f>TEXT(B1,"mmmm. dd, yyyy")</f>
        <v>January. 02, 2009</v>
      </c>
      <c r="C31" t="str">
        <f aca="true" t="shared" si="2" ref="C31:BN31">TEXT(C1,"mmmm. dd, yyyy")</f>
        <v>January. 09, 2009</v>
      </c>
      <c r="D31" t="str">
        <f t="shared" si="2"/>
        <v>January. 16, 2009</v>
      </c>
      <c r="E31" t="str">
        <f t="shared" si="2"/>
        <v>January. 23, 2009</v>
      </c>
      <c r="F31" t="str">
        <f t="shared" si="2"/>
        <v>January. 30, 2009</v>
      </c>
      <c r="G31" t="str">
        <f t="shared" si="2"/>
        <v>February. 06, 2009</v>
      </c>
      <c r="H31" t="str">
        <f t="shared" si="2"/>
        <v>February. 13, 2009</v>
      </c>
      <c r="I31" t="str">
        <f t="shared" si="2"/>
        <v>February. 20, 2009</v>
      </c>
      <c r="J31" t="str">
        <f t="shared" si="2"/>
        <v>February. 27, 2009</v>
      </c>
      <c r="K31" t="str">
        <f t="shared" si="2"/>
        <v>March. 06, 2009</v>
      </c>
      <c r="L31" t="str">
        <f t="shared" si="2"/>
        <v>March. 13, 2009</v>
      </c>
      <c r="M31" t="str">
        <f t="shared" si="2"/>
        <v>March. 20, 2009</v>
      </c>
      <c r="N31" t="str">
        <f t="shared" si="2"/>
        <v>March. 27, 2009</v>
      </c>
      <c r="O31" t="str">
        <f t="shared" si="2"/>
        <v>April. 03, 2009</v>
      </c>
      <c r="P31" t="str">
        <f t="shared" si="2"/>
        <v>April. 10, 2009</v>
      </c>
      <c r="Q31" t="str">
        <f t="shared" si="2"/>
        <v>April. 17, 2009</v>
      </c>
      <c r="R31" t="str">
        <f t="shared" si="2"/>
        <v>April. 24, 2009</v>
      </c>
      <c r="S31" t="str">
        <f t="shared" si="2"/>
        <v>May. 01, 2009</v>
      </c>
      <c r="T31" t="str">
        <f t="shared" si="2"/>
        <v>May. 08, 2009</v>
      </c>
      <c r="U31" t="str">
        <f t="shared" si="2"/>
        <v>May. 15, 2009</v>
      </c>
      <c r="V31" t="str">
        <f t="shared" si="2"/>
        <v>May. 22, 2009</v>
      </c>
      <c r="W31" t="str">
        <f t="shared" si="2"/>
        <v>May. 29, 2009</v>
      </c>
      <c r="X31" t="str">
        <f t="shared" si="2"/>
        <v>June. 05, 2009</v>
      </c>
      <c r="Y31" t="str">
        <f t="shared" si="2"/>
        <v>June. 12, 2009</v>
      </c>
      <c r="Z31" t="str">
        <f t="shared" si="2"/>
        <v>June. 19, 2009</v>
      </c>
      <c r="AA31" t="str">
        <f t="shared" si="2"/>
        <v>June. 26, 2009</v>
      </c>
      <c r="AB31" t="str">
        <f t="shared" si="2"/>
        <v>July. 03, 2009</v>
      </c>
      <c r="AC31" t="str">
        <f t="shared" si="2"/>
        <v>July. 10, 2009</v>
      </c>
      <c r="AD31" t="str">
        <f t="shared" si="2"/>
        <v>July. 17, 2009</v>
      </c>
      <c r="AE31" t="str">
        <f t="shared" si="2"/>
        <v>July. 24, 2009</v>
      </c>
      <c r="AF31" t="str">
        <f t="shared" si="2"/>
        <v>July. 31, 2009</v>
      </c>
      <c r="AG31" t="str">
        <f t="shared" si="2"/>
        <v>August. 07, 2009</v>
      </c>
      <c r="AH31" t="str">
        <f t="shared" si="2"/>
        <v>August. 14, 2009</v>
      </c>
      <c r="AI31" t="str">
        <f t="shared" si="2"/>
        <v>August. 21, 2009</v>
      </c>
      <c r="AJ31" t="str">
        <f t="shared" si="2"/>
        <v>August. 28, 2009</v>
      </c>
      <c r="AK31" t="str">
        <f t="shared" si="2"/>
        <v>September. 04, 2009</v>
      </c>
      <c r="AL31" t="str">
        <f t="shared" si="2"/>
        <v>September. 11, 2009</v>
      </c>
      <c r="AM31" t="str">
        <f t="shared" si="2"/>
        <v>September. 18, 2009</v>
      </c>
      <c r="AN31" t="str">
        <f t="shared" si="2"/>
        <v>September. 25, 2009</v>
      </c>
      <c r="AO31" t="str">
        <f t="shared" si="2"/>
        <v>October. 02, 2009</v>
      </c>
      <c r="AP31" t="str">
        <f t="shared" si="2"/>
        <v>October. 09, 2009</v>
      </c>
      <c r="AQ31" t="str">
        <f t="shared" si="2"/>
        <v>October. 16, 2009</v>
      </c>
      <c r="AR31" t="str">
        <f t="shared" si="2"/>
        <v>October. 23, 2009</v>
      </c>
      <c r="AS31" t="str">
        <f t="shared" si="2"/>
        <v>October. 30, 2009</v>
      </c>
      <c r="AT31" t="str">
        <f t="shared" si="2"/>
        <v>November. 06, 2009</v>
      </c>
      <c r="AU31" t="str">
        <f t="shared" si="2"/>
        <v>November. 13, 2009</v>
      </c>
      <c r="AV31" t="str">
        <f t="shared" si="2"/>
        <v>November. 20, 2009</v>
      </c>
      <c r="AW31" t="str">
        <f t="shared" si="2"/>
        <v>November. 27, 2009</v>
      </c>
      <c r="AX31" t="str">
        <f t="shared" si="2"/>
        <v>December. 04, 2009</v>
      </c>
      <c r="AY31" t="str">
        <f t="shared" si="2"/>
        <v>December. 11, 2009</v>
      </c>
      <c r="AZ31" t="str">
        <f t="shared" si="2"/>
        <v>December. 18, 2009</v>
      </c>
      <c r="BA31" t="str">
        <f t="shared" si="2"/>
        <v>December. 25, 2009</v>
      </c>
      <c r="BB31" t="str">
        <f t="shared" si="2"/>
        <v>January. 01, 2010</v>
      </c>
      <c r="BC31" t="str">
        <f t="shared" si="2"/>
        <v>January. 08, 2010</v>
      </c>
      <c r="BD31" t="str">
        <f t="shared" si="2"/>
        <v>January. 15, 2010</v>
      </c>
      <c r="BE31" t="str">
        <f t="shared" si="2"/>
        <v>January. 22, 2010</v>
      </c>
      <c r="BF31" t="str">
        <f t="shared" si="2"/>
        <v>January. 29, 2010</v>
      </c>
      <c r="BG31" t="str">
        <f t="shared" si="2"/>
        <v>February. 05, 2010</v>
      </c>
      <c r="BH31" t="str">
        <f t="shared" si="2"/>
        <v>February. 12, 2010</v>
      </c>
      <c r="BI31" t="str">
        <f t="shared" si="2"/>
        <v>February. 19, 2010</v>
      </c>
      <c r="BJ31" t="str">
        <f t="shared" si="2"/>
        <v>February. 26, 2010</v>
      </c>
      <c r="BK31" t="str">
        <f t="shared" si="2"/>
        <v>March. 05, 2010</v>
      </c>
      <c r="BL31" t="str">
        <f t="shared" si="2"/>
        <v>March. 12, 2010</v>
      </c>
      <c r="BM31" t="str">
        <f t="shared" si="2"/>
        <v>March. 19, 2010</v>
      </c>
      <c r="BN31" t="str">
        <f t="shared" si="2"/>
        <v>March. 26, 2010</v>
      </c>
      <c r="BO31" t="str">
        <f aca="true" t="shared" si="3" ref="BO31:CS31">TEXT(BO1,"mmmm. dd, yyyy")</f>
        <v>April. 02, 2010</v>
      </c>
      <c r="BP31" t="str">
        <f t="shared" si="3"/>
        <v>April. 09, 2010</v>
      </c>
      <c r="BQ31" t="str">
        <f t="shared" si="3"/>
        <v>April. 16, 2010</v>
      </c>
      <c r="BR31" t="str">
        <f t="shared" si="3"/>
        <v>April. 23, 2010</v>
      </c>
      <c r="BS31" t="str">
        <f t="shared" si="3"/>
        <v>April. 30, 2010</v>
      </c>
      <c r="BT31" t="str">
        <f t="shared" si="3"/>
        <v>May. 07, 2010</v>
      </c>
      <c r="BU31" t="str">
        <f t="shared" si="3"/>
        <v>May. 14, 2010</v>
      </c>
      <c r="BV31" t="str">
        <f t="shared" si="3"/>
        <v>May. 21, 2010</v>
      </c>
      <c r="BW31" t="str">
        <f t="shared" si="3"/>
        <v>May. 28, 2010</v>
      </c>
      <c r="BX31" t="str">
        <f t="shared" si="3"/>
        <v>June. 04, 2010</v>
      </c>
      <c r="BY31" t="str">
        <f t="shared" si="3"/>
        <v>June. 11, 2010</v>
      </c>
      <c r="BZ31" t="str">
        <f t="shared" si="3"/>
        <v>June. 18, 2010</v>
      </c>
      <c r="CA31" t="str">
        <f t="shared" si="3"/>
        <v>June. 25, 2010</v>
      </c>
      <c r="CB31" t="str">
        <f t="shared" si="3"/>
        <v>July. 02, 2010</v>
      </c>
      <c r="CC31" t="str">
        <f t="shared" si="3"/>
        <v>July. 09, 2010</v>
      </c>
      <c r="CD31" t="str">
        <f t="shared" si="3"/>
        <v>July. 16, 2010</v>
      </c>
      <c r="CE31" t="str">
        <f t="shared" si="3"/>
        <v>July. 23, 2010</v>
      </c>
      <c r="CF31" t="str">
        <f t="shared" si="3"/>
        <v>July. 30, 2010</v>
      </c>
      <c r="CG31" t="str">
        <f t="shared" si="3"/>
        <v>August. 06, 2010</v>
      </c>
      <c r="CH31" t="str">
        <f t="shared" si="3"/>
        <v>August. 13, 2010</v>
      </c>
      <c r="CI31" t="str">
        <f t="shared" si="3"/>
        <v>August. 20, 2010</v>
      </c>
      <c r="CJ31" t="str">
        <f t="shared" si="3"/>
        <v>August. 27, 2010</v>
      </c>
      <c r="CK31" t="str">
        <f t="shared" si="3"/>
        <v>September. 03, 2010</v>
      </c>
      <c r="CL31" t="str">
        <f t="shared" si="3"/>
        <v>September. 10, 2010</v>
      </c>
      <c r="CM31" t="str">
        <f t="shared" si="3"/>
        <v>September. 17, 2010</v>
      </c>
      <c r="CN31" t="str">
        <f t="shared" si="3"/>
        <v>September. 24, 2010</v>
      </c>
      <c r="CO31" t="str">
        <f t="shared" si="3"/>
        <v>October. 01, 2010</v>
      </c>
      <c r="CP31" t="str">
        <f t="shared" si="3"/>
        <v>October. 08, 2010</v>
      </c>
      <c r="CQ31" t="str">
        <f t="shared" si="3"/>
        <v>October. 15, 2010</v>
      </c>
      <c r="CR31" t="str">
        <f t="shared" si="3"/>
        <v>October. 22, 2010</v>
      </c>
      <c r="CS31" t="str">
        <f t="shared" si="3"/>
        <v>October. 29, 2010</v>
      </c>
    </row>
    <row r="32" spans="1:97" ht="12.75">
      <c r="A32" s="3" t="s">
        <v>64</v>
      </c>
      <c r="B32" s="3" t="s">
        <v>57</v>
      </c>
      <c r="C32" s="3" t="s">
        <v>57</v>
      </c>
      <c r="D32" s="3" t="s">
        <v>57</v>
      </c>
      <c r="E32" s="3" t="s">
        <v>57</v>
      </c>
      <c r="F32" s="3" t="s">
        <v>57</v>
      </c>
      <c r="G32" s="3" t="s">
        <v>93</v>
      </c>
      <c r="H32" s="3" t="s">
        <v>93</v>
      </c>
      <c r="I32" s="3" t="s">
        <v>57</v>
      </c>
      <c r="J32" s="3" t="s">
        <v>57</v>
      </c>
      <c r="K32" s="3" t="s">
        <v>57</v>
      </c>
      <c r="L32" s="3" t="s">
        <v>57</v>
      </c>
      <c r="M32" s="3" t="s">
        <v>57</v>
      </c>
      <c r="N32" s="3" t="s">
        <v>57</v>
      </c>
      <c r="O32" s="3" t="s">
        <v>57</v>
      </c>
      <c r="P32" s="3" t="s">
        <v>57</v>
      </c>
      <c r="Q32" s="3" t="s">
        <v>57</v>
      </c>
      <c r="R32" s="3" t="s">
        <v>57</v>
      </c>
      <c r="S32" s="3" t="s">
        <v>57</v>
      </c>
      <c r="T32" s="3" t="s">
        <v>57</v>
      </c>
      <c r="U32" s="3" t="s">
        <v>57</v>
      </c>
      <c r="V32" s="3" t="s">
        <v>57</v>
      </c>
      <c r="W32" s="3" t="s">
        <v>57</v>
      </c>
      <c r="X32" s="3" t="s">
        <v>57</v>
      </c>
      <c r="Y32" s="3" t="s">
        <v>57</v>
      </c>
      <c r="Z32" s="3" t="s">
        <v>57</v>
      </c>
      <c r="AA32" s="3" t="s">
        <v>57</v>
      </c>
      <c r="AB32" s="3" t="s">
        <v>57</v>
      </c>
      <c r="AC32" s="3" t="s">
        <v>57</v>
      </c>
      <c r="AD32" s="3" t="s">
        <v>57</v>
      </c>
      <c r="AE32" s="3" t="s">
        <v>57</v>
      </c>
      <c r="AF32" s="3" t="s">
        <v>57</v>
      </c>
      <c r="AG32" s="3" t="s">
        <v>57</v>
      </c>
      <c r="AH32" s="3" t="s">
        <v>57</v>
      </c>
      <c r="AI32" s="3" t="s">
        <v>57</v>
      </c>
      <c r="AJ32" s="3" t="s">
        <v>57</v>
      </c>
      <c r="AK32" s="3" t="s">
        <v>57</v>
      </c>
      <c r="AL32" s="3" t="s">
        <v>57</v>
      </c>
      <c r="AM32" s="3" t="s">
        <v>57</v>
      </c>
      <c r="AN32" s="3" t="s">
        <v>57</v>
      </c>
      <c r="AO32" s="3" t="s">
        <v>57</v>
      </c>
      <c r="AP32" s="3" t="s">
        <v>57</v>
      </c>
      <c r="AQ32" s="3" t="s">
        <v>57</v>
      </c>
      <c r="AR32" s="3" t="s">
        <v>57</v>
      </c>
      <c r="AS32" s="3" t="s">
        <v>57</v>
      </c>
      <c r="AT32" s="3" t="s">
        <v>57</v>
      </c>
      <c r="AU32" s="3" t="s">
        <v>57</v>
      </c>
      <c r="AV32" s="3" t="s">
        <v>57</v>
      </c>
      <c r="AW32" s="3" t="s">
        <v>57</v>
      </c>
      <c r="AX32" s="3" t="s">
        <v>57</v>
      </c>
      <c r="AY32" s="3" t="s">
        <v>57</v>
      </c>
      <c r="AZ32" s="3" t="s">
        <v>57</v>
      </c>
      <c r="BA32" s="3" t="s">
        <v>57</v>
      </c>
      <c r="BB32" s="3" t="s">
        <v>57</v>
      </c>
      <c r="BC32" s="3" t="s">
        <v>57</v>
      </c>
      <c r="BD32" s="3" t="s">
        <v>57</v>
      </c>
      <c r="BE32" s="3" t="s">
        <v>57</v>
      </c>
      <c r="BF32" s="3" t="s">
        <v>57</v>
      </c>
      <c r="BG32" s="3" t="s">
        <v>57</v>
      </c>
      <c r="BH32" s="3" t="s">
        <v>57</v>
      </c>
      <c r="BI32" s="3" t="s">
        <v>57</v>
      </c>
      <c r="BJ32" s="3" t="s">
        <v>57</v>
      </c>
      <c r="BK32" s="3" t="s">
        <v>57</v>
      </c>
      <c r="BL32" s="3" t="s">
        <v>57</v>
      </c>
      <c r="BM32" s="3" t="s">
        <v>57</v>
      </c>
      <c r="BN32" s="3" t="s">
        <v>57</v>
      </c>
      <c r="BO32" s="3" t="s">
        <v>57</v>
      </c>
      <c r="BP32" s="3" t="s">
        <v>57</v>
      </c>
      <c r="BQ32" s="3" t="s">
        <v>57</v>
      </c>
      <c r="BR32" s="3" t="s">
        <v>57</v>
      </c>
      <c r="BS32" s="3" t="s">
        <v>57</v>
      </c>
      <c r="BT32" s="3" t="s">
        <v>57</v>
      </c>
      <c r="BU32" s="3" t="s">
        <v>57</v>
      </c>
      <c r="BV32" s="3" t="s">
        <v>57</v>
      </c>
      <c r="BW32" s="3" t="s">
        <v>57</v>
      </c>
      <c r="BX32" s="3" t="s">
        <v>57</v>
      </c>
      <c r="BY32" s="3" t="s">
        <v>57</v>
      </c>
      <c r="BZ32" s="3" t="s">
        <v>57</v>
      </c>
      <c r="CA32" s="3" t="s">
        <v>57</v>
      </c>
      <c r="CB32" s="3" t="s">
        <v>57</v>
      </c>
      <c r="CC32" s="3" t="s">
        <v>57</v>
      </c>
      <c r="CD32" s="3" t="s">
        <v>57</v>
      </c>
      <c r="CE32" s="3" t="s">
        <v>57</v>
      </c>
      <c r="CF32" s="3" t="s">
        <v>57</v>
      </c>
      <c r="CG32" s="3" t="s">
        <v>57</v>
      </c>
      <c r="CH32" s="3" t="s">
        <v>57</v>
      </c>
      <c r="CI32" s="3" t="s">
        <v>57</v>
      </c>
      <c r="CJ32" s="3" t="s">
        <v>57</v>
      </c>
      <c r="CK32" s="3" t="s">
        <v>57</v>
      </c>
      <c r="CL32" s="3" t="s">
        <v>57</v>
      </c>
      <c r="CM32" s="3" t="s">
        <v>57</v>
      </c>
      <c r="CN32" s="3" t="s">
        <v>57</v>
      </c>
      <c r="CO32" s="3" t="s">
        <v>57</v>
      </c>
      <c r="CP32" s="3" t="s">
        <v>57</v>
      </c>
      <c r="CQ32" s="3" t="s">
        <v>57</v>
      </c>
      <c r="CR32" s="3" t="s">
        <v>57</v>
      </c>
      <c r="CS32" s="3" t="s">
        <v>57</v>
      </c>
    </row>
    <row r="33" spans="1:97" ht="12.75">
      <c r="A33" s="3" t="s">
        <v>65</v>
      </c>
      <c r="B33" s="70" t="str">
        <f>+B2</f>
        <v>New Year</v>
      </c>
      <c r="C33" s="70" t="str">
        <f>+C2</f>
        <v>Theme Goes Here</v>
      </c>
      <c r="D33" s="70" t="str">
        <f>+D2</f>
        <v>Winter</v>
      </c>
      <c r="E33" s="70" t="str">
        <f>+E2</f>
        <v>My Theme</v>
      </c>
      <c r="F33" s="68" t="s">
        <v>89</v>
      </c>
      <c r="G33" s="68" t="s">
        <v>91</v>
      </c>
      <c r="H33" s="68" t="s">
        <v>92</v>
      </c>
      <c r="I33" s="68" t="s">
        <v>9</v>
      </c>
      <c r="J33" s="68" t="s">
        <v>97</v>
      </c>
      <c r="K33" s="68" t="s">
        <v>13</v>
      </c>
      <c r="L33" s="68" t="s">
        <v>100</v>
      </c>
      <c r="M33" s="68" t="s">
        <v>106</v>
      </c>
      <c r="N33" s="68" t="s">
        <v>12</v>
      </c>
      <c r="O33" s="68" t="s">
        <v>77</v>
      </c>
      <c r="P33" s="68" t="s">
        <v>77</v>
      </c>
      <c r="Q33" s="68" t="s">
        <v>77</v>
      </c>
      <c r="R33" s="68" t="s">
        <v>77</v>
      </c>
      <c r="S33" s="68" t="s">
        <v>77</v>
      </c>
      <c r="T33" s="68" t="s">
        <v>77</v>
      </c>
      <c r="U33" s="68" t="s">
        <v>77</v>
      </c>
      <c r="V33" s="68" t="s">
        <v>77</v>
      </c>
      <c r="W33" s="68" t="s">
        <v>77</v>
      </c>
      <c r="X33" s="68" t="s">
        <v>77</v>
      </c>
      <c r="Y33" s="68" t="s">
        <v>77</v>
      </c>
      <c r="Z33" s="68" t="s">
        <v>77</v>
      </c>
      <c r="AA33" s="68" t="s">
        <v>77</v>
      </c>
      <c r="AB33" s="68" t="s">
        <v>77</v>
      </c>
      <c r="AC33" s="68" t="s">
        <v>77</v>
      </c>
      <c r="AD33" s="68" t="s">
        <v>77</v>
      </c>
      <c r="AE33" s="68" t="s">
        <v>77</v>
      </c>
      <c r="AF33" s="68" t="s">
        <v>77</v>
      </c>
      <c r="AG33" s="68" t="s">
        <v>77</v>
      </c>
      <c r="AH33" s="68" t="s">
        <v>77</v>
      </c>
      <c r="AI33" s="68" t="s">
        <v>77</v>
      </c>
      <c r="AJ33" s="68" t="s">
        <v>77</v>
      </c>
      <c r="AK33" s="68" t="s">
        <v>77</v>
      </c>
      <c r="AL33" s="68" t="s">
        <v>77</v>
      </c>
      <c r="AM33" s="68" t="s">
        <v>77</v>
      </c>
      <c r="AN33" s="68" t="s">
        <v>77</v>
      </c>
      <c r="AO33" s="68" t="s">
        <v>77</v>
      </c>
      <c r="AP33" s="68" t="s">
        <v>77</v>
      </c>
      <c r="AQ33" s="68" t="s">
        <v>77</v>
      </c>
      <c r="AR33" s="68" t="s">
        <v>77</v>
      </c>
      <c r="AS33" s="68" t="s">
        <v>77</v>
      </c>
      <c r="AT33" s="68" t="s">
        <v>77</v>
      </c>
      <c r="AU33" s="68" t="s">
        <v>77</v>
      </c>
      <c r="AV33" s="68" t="s">
        <v>77</v>
      </c>
      <c r="AW33" s="68" t="s">
        <v>77</v>
      </c>
      <c r="AX33" s="68" t="s">
        <v>77</v>
      </c>
      <c r="AY33" s="68" t="s">
        <v>77</v>
      </c>
      <c r="AZ33" s="68" t="s">
        <v>77</v>
      </c>
      <c r="BA33" s="68" t="s">
        <v>77</v>
      </c>
      <c r="BB33" s="68" t="s">
        <v>77</v>
      </c>
      <c r="BC33" s="68" t="s">
        <v>77</v>
      </c>
      <c r="BD33" s="68" t="s">
        <v>77</v>
      </c>
      <c r="BE33" s="68" t="s">
        <v>77</v>
      </c>
      <c r="BF33" s="68" t="s">
        <v>77</v>
      </c>
      <c r="BG33" s="68" t="s">
        <v>77</v>
      </c>
      <c r="BH33" s="68" t="s">
        <v>77</v>
      </c>
      <c r="BI33" s="68" t="s">
        <v>77</v>
      </c>
      <c r="BJ33" s="68" t="s">
        <v>77</v>
      </c>
      <c r="BK33" s="68" t="s">
        <v>77</v>
      </c>
      <c r="BL33" s="68" t="s">
        <v>77</v>
      </c>
      <c r="BM33" s="68" t="s">
        <v>77</v>
      </c>
      <c r="BN33" s="68" t="s">
        <v>77</v>
      </c>
      <c r="BO33" s="68" t="s">
        <v>77</v>
      </c>
      <c r="BP33" s="68" t="s">
        <v>77</v>
      </c>
      <c r="BQ33" s="68" t="s">
        <v>77</v>
      </c>
      <c r="BR33" s="68" t="s">
        <v>77</v>
      </c>
      <c r="BS33" s="68" t="s">
        <v>77</v>
      </c>
      <c r="BT33" s="68" t="s">
        <v>77</v>
      </c>
      <c r="BU33" s="68" t="s">
        <v>77</v>
      </c>
      <c r="BV33" s="68" t="s">
        <v>77</v>
      </c>
      <c r="BW33" s="68" t="s">
        <v>77</v>
      </c>
      <c r="BX33" s="68" t="s">
        <v>77</v>
      </c>
      <c r="BY33" s="68" t="s">
        <v>77</v>
      </c>
      <c r="BZ33" s="68" t="s">
        <v>77</v>
      </c>
      <c r="CA33" s="68" t="s">
        <v>77</v>
      </c>
      <c r="CB33" s="68" t="s">
        <v>77</v>
      </c>
      <c r="CC33" s="68" t="s">
        <v>77</v>
      </c>
      <c r="CD33" s="68" t="s">
        <v>77</v>
      </c>
      <c r="CE33" s="68" t="s">
        <v>77</v>
      </c>
      <c r="CF33" s="68" t="s">
        <v>77</v>
      </c>
      <c r="CG33" s="68" t="s">
        <v>77</v>
      </c>
      <c r="CH33" s="68" t="s">
        <v>77</v>
      </c>
      <c r="CI33" s="68" t="s">
        <v>77</v>
      </c>
      <c r="CJ33" s="68" t="s">
        <v>77</v>
      </c>
      <c r="CK33" s="68" t="s">
        <v>77</v>
      </c>
      <c r="CL33" s="68" t="s">
        <v>77</v>
      </c>
      <c r="CM33" s="68" t="s">
        <v>77</v>
      </c>
      <c r="CN33" s="68" t="s">
        <v>77</v>
      </c>
      <c r="CO33" s="68" t="s">
        <v>77</v>
      </c>
      <c r="CP33" s="68" t="s">
        <v>77</v>
      </c>
      <c r="CQ33" s="68" t="s">
        <v>77</v>
      </c>
      <c r="CR33" s="68" t="s">
        <v>77</v>
      </c>
      <c r="CS33" s="68" t="s">
        <v>77</v>
      </c>
    </row>
    <row r="34" spans="1:97" ht="12.75">
      <c r="A34" s="3" t="s">
        <v>66</v>
      </c>
      <c r="B34" s="69" t="str">
        <f aca="true" t="shared" si="4" ref="B34:J34">CONCATENATE(B30,", ",B31,"  ",B32)</f>
        <v>Tuesday, January. 02, 2009  12:00 PM-1:00 PM</v>
      </c>
      <c r="C34" s="69" t="str">
        <f t="shared" si="4"/>
        <v>Tuesday, January. 09, 2009  12:00 PM-1:00 PM</v>
      </c>
      <c r="D34" s="69" t="str">
        <f t="shared" si="4"/>
        <v>Tuesday, January. 16, 2009  12:00 PM-1:00 PM</v>
      </c>
      <c r="E34" s="69" t="str">
        <f t="shared" si="4"/>
        <v>Tuesday, January. 23, 2009  12:00 PM-1:00 PM</v>
      </c>
      <c r="F34" s="69" t="str">
        <f t="shared" si="4"/>
        <v>Tuesday, January. 30, 2009  12:00 PM-1:00 PM</v>
      </c>
      <c r="G34" s="69" t="str">
        <f t="shared" si="4"/>
        <v>Tuesday, February. 06, 2009  12:05 PM-1:00 PM</v>
      </c>
      <c r="H34" s="69" t="str">
        <f t="shared" si="4"/>
        <v>Tuesday, February. 13, 2009  12:05 PM-1:00 PM</v>
      </c>
      <c r="I34" s="69" t="str">
        <f t="shared" si="4"/>
        <v>Tuesday, February. 20, 2009  12:00 PM-1:00 PM</v>
      </c>
      <c r="J34" s="69" t="str">
        <f t="shared" si="4"/>
        <v>Tuesday, February. 27, 2009  12:00 PM-1:00 PM</v>
      </c>
      <c r="K34" s="69" t="str">
        <f>CONCATENATE(K30,", ",K31,"  ",K32)</f>
        <v>Tuesday, March. 06, 2009  12:00 PM-1:00 PM</v>
      </c>
      <c r="L34" s="69" t="str">
        <f>CONCATENATE(L30,", ",L31,"  ",L32)</f>
        <v>Tuesday, March. 13, 2009  12:00 PM-1:00 PM</v>
      </c>
      <c r="M34" s="69" t="str">
        <f>CONCATENATE(M30,", ",M31,"  ",M32)</f>
        <v>Tuesday, March. 20, 2009  12:00 PM-1:00 PM</v>
      </c>
      <c r="N34" s="69" t="str">
        <f>CONCATENATE(N30,", ",N31,"  ",N32)</f>
        <v>Tuesday, March. 27, 2009  12:00 PM-1:00 PM</v>
      </c>
      <c r="O34" s="69" t="str">
        <f>CONCATENATE(O30,", ",O31,"  ",O32)</f>
        <v>Tuesday, April. 03, 2009  12:00 PM-1:00 PM</v>
      </c>
      <c r="P34" s="69" t="str">
        <f aca="true" t="shared" si="5" ref="P34:CA34">CONCATENATE(P30,", ",P31,"  ",P32)</f>
        <v>Tuesday, April. 10, 2009  12:00 PM-1:00 PM</v>
      </c>
      <c r="Q34" s="69" t="str">
        <f t="shared" si="5"/>
        <v>Tuesday, April. 17, 2009  12:00 PM-1:00 PM</v>
      </c>
      <c r="R34" s="69" t="str">
        <f t="shared" si="5"/>
        <v>Tuesday, April. 24, 2009  12:00 PM-1:00 PM</v>
      </c>
      <c r="S34" s="69" t="str">
        <f t="shared" si="5"/>
        <v>Tuesday, May. 01, 2009  12:00 PM-1:00 PM</v>
      </c>
      <c r="T34" s="69" t="str">
        <f t="shared" si="5"/>
        <v>Tuesday, May. 08, 2009  12:00 PM-1:00 PM</v>
      </c>
      <c r="U34" s="69" t="str">
        <f t="shared" si="5"/>
        <v>Tuesday, May. 15, 2009  12:00 PM-1:00 PM</v>
      </c>
      <c r="V34" s="69" t="str">
        <f t="shared" si="5"/>
        <v>Tuesday, May. 22, 2009  12:00 PM-1:00 PM</v>
      </c>
      <c r="W34" s="69" t="str">
        <f t="shared" si="5"/>
        <v>Tuesday, May. 29, 2009  12:00 PM-1:00 PM</v>
      </c>
      <c r="X34" s="69" t="str">
        <f t="shared" si="5"/>
        <v>Tuesday, June. 05, 2009  12:00 PM-1:00 PM</v>
      </c>
      <c r="Y34" s="69" t="str">
        <f t="shared" si="5"/>
        <v>Tuesday, June. 12, 2009  12:00 PM-1:00 PM</v>
      </c>
      <c r="Z34" s="69" t="str">
        <f t="shared" si="5"/>
        <v>Tuesday, June. 19, 2009  12:00 PM-1:00 PM</v>
      </c>
      <c r="AA34" s="69" t="str">
        <f t="shared" si="5"/>
        <v>Tuesday, June. 26, 2009  12:00 PM-1:00 PM</v>
      </c>
      <c r="AB34" s="69" t="str">
        <f t="shared" si="5"/>
        <v>Tuesday, July. 03, 2009  12:00 PM-1:00 PM</v>
      </c>
      <c r="AC34" s="69" t="str">
        <f t="shared" si="5"/>
        <v>Tuesday, July. 10, 2009  12:00 PM-1:00 PM</v>
      </c>
      <c r="AD34" s="69" t="str">
        <f t="shared" si="5"/>
        <v>Tuesday, July. 17, 2009  12:00 PM-1:00 PM</v>
      </c>
      <c r="AE34" s="69" t="str">
        <f t="shared" si="5"/>
        <v>Tuesday, July. 24, 2009  12:00 PM-1:00 PM</v>
      </c>
      <c r="AF34" s="69" t="str">
        <f t="shared" si="5"/>
        <v>Tuesday, July. 31, 2009  12:00 PM-1:00 PM</v>
      </c>
      <c r="AG34" s="69" t="str">
        <f t="shared" si="5"/>
        <v>Tuesday, August. 07, 2009  12:00 PM-1:00 PM</v>
      </c>
      <c r="AH34" s="69" t="str">
        <f t="shared" si="5"/>
        <v>Tuesday, August. 14, 2009  12:00 PM-1:00 PM</v>
      </c>
      <c r="AI34" s="69" t="str">
        <f t="shared" si="5"/>
        <v>Tuesday, August. 21, 2009  12:00 PM-1:00 PM</v>
      </c>
      <c r="AJ34" s="69" t="str">
        <f t="shared" si="5"/>
        <v>Tuesday, August. 28, 2009  12:00 PM-1:00 PM</v>
      </c>
      <c r="AK34" s="69" t="str">
        <f t="shared" si="5"/>
        <v>Tuesday, September. 04, 2009  12:00 PM-1:00 PM</v>
      </c>
      <c r="AL34" s="69" t="str">
        <f t="shared" si="5"/>
        <v>Tuesday, September. 11, 2009  12:00 PM-1:00 PM</v>
      </c>
      <c r="AM34" s="69" t="str">
        <f t="shared" si="5"/>
        <v>Tuesday, September. 18, 2009  12:00 PM-1:00 PM</v>
      </c>
      <c r="AN34" s="69" t="str">
        <f t="shared" si="5"/>
        <v>Tuesday, September. 25, 2009  12:00 PM-1:00 PM</v>
      </c>
      <c r="AO34" s="69" t="str">
        <f t="shared" si="5"/>
        <v>Tuesday, October. 02, 2009  12:00 PM-1:00 PM</v>
      </c>
      <c r="AP34" s="69" t="str">
        <f t="shared" si="5"/>
        <v>Tuesday, October. 09, 2009  12:00 PM-1:00 PM</v>
      </c>
      <c r="AQ34" s="69" t="str">
        <f t="shared" si="5"/>
        <v>Tuesday, October. 16, 2009  12:00 PM-1:00 PM</v>
      </c>
      <c r="AR34" s="69" t="str">
        <f t="shared" si="5"/>
        <v>Tuesday, October. 23, 2009  12:00 PM-1:00 PM</v>
      </c>
      <c r="AS34" s="69" t="str">
        <f t="shared" si="5"/>
        <v>Tuesday, October. 30, 2009  12:00 PM-1:00 PM</v>
      </c>
      <c r="AT34" s="69" t="str">
        <f t="shared" si="5"/>
        <v>Tuesday, November. 06, 2009  12:00 PM-1:00 PM</v>
      </c>
      <c r="AU34" s="69" t="str">
        <f t="shared" si="5"/>
        <v>Tuesday, November. 13, 2009  12:00 PM-1:00 PM</v>
      </c>
      <c r="AV34" s="69" t="str">
        <f t="shared" si="5"/>
        <v>Tuesday, November. 20, 2009  12:00 PM-1:00 PM</v>
      </c>
      <c r="AW34" s="69" t="str">
        <f t="shared" si="5"/>
        <v>Tuesday, November. 27, 2009  12:00 PM-1:00 PM</v>
      </c>
      <c r="AX34" s="69" t="str">
        <f t="shared" si="5"/>
        <v>Tuesday, December. 04, 2009  12:00 PM-1:00 PM</v>
      </c>
      <c r="AY34" s="69" t="str">
        <f t="shared" si="5"/>
        <v>Tuesday, December. 11, 2009  12:00 PM-1:00 PM</v>
      </c>
      <c r="AZ34" s="69" t="str">
        <f t="shared" si="5"/>
        <v>Tuesday, December. 18, 2009  12:00 PM-1:00 PM</v>
      </c>
      <c r="BA34" s="69" t="str">
        <f t="shared" si="5"/>
        <v>Tuesday, December. 25, 2009  12:00 PM-1:00 PM</v>
      </c>
      <c r="BB34" s="69" t="str">
        <f t="shared" si="5"/>
        <v>Tuesday, January. 01, 2010  12:00 PM-1:00 PM</v>
      </c>
      <c r="BC34" s="69" t="str">
        <f t="shared" si="5"/>
        <v>Tuesday, January. 08, 2010  12:00 PM-1:00 PM</v>
      </c>
      <c r="BD34" s="69" t="str">
        <f t="shared" si="5"/>
        <v>Tuesday, January. 15, 2010  12:00 PM-1:00 PM</v>
      </c>
      <c r="BE34" s="69" t="str">
        <f t="shared" si="5"/>
        <v>Tuesday, January. 22, 2010  12:00 PM-1:00 PM</v>
      </c>
      <c r="BF34" s="69" t="str">
        <f t="shared" si="5"/>
        <v>Tuesday, January. 29, 2010  12:00 PM-1:00 PM</v>
      </c>
      <c r="BG34" s="69" t="str">
        <f t="shared" si="5"/>
        <v>Tuesday, February. 05, 2010  12:00 PM-1:00 PM</v>
      </c>
      <c r="BH34" s="69" t="str">
        <f t="shared" si="5"/>
        <v>Tuesday, February. 12, 2010  12:00 PM-1:00 PM</v>
      </c>
      <c r="BI34" s="69" t="str">
        <f t="shared" si="5"/>
        <v>Tuesday, February. 19, 2010  12:00 PM-1:00 PM</v>
      </c>
      <c r="BJ34" s="69" t="str">
        <f t="shared" si="5"/>
        <v>Tuesday, February. 26, 2010  12:00 PM-1:00 PM</v>
      </c>
      <c r="BK34" s="69" t="str">
        <f t="shared" si="5"/>
        <v>Tuesday, March. 05, 2010  12:00 PM-1:00 PM</v>
      </c>
      <c r="BL34" s="69" t="str">
        <f t="shared" si="5"/>
        <v>Tuesday, March. 12, 2010  12:00 PM-1:00 PM</v>
      </c>
      <c r="BM34" s="69" t="str">
        <f t="shared" si="5"/>
        <v>Tuesday, March. 19, 2010  12:00 PM-1:00 PM</v>
      </c>
      <c r="BN34" s="69" t="str">
        <f t="shared" si="5"/>
        <v>Tuesday, March. 26, 2010  12:00 PM-1:00 PM</v>
      </c>
      <c r="BO34" s="69" t="str">
        <f t="shared" si="5"/>
        <v>Tuesday, April. 02, 2010  12:00 PM-1:00 PM</v>
      </c>
      <c r="BP34" s="69" t="str">
        <f t="shared" si="5"/>
        <v>Tuesday, April. 09, 2010  12:00 PM-1:00 PM</v>
      </c>
      <c r="BQ34" s="69" t="str">
        <f t="shared" si="5"/>
        <v>Tuesday, April. 16, 2010  12:00 PM-1:00 PM</v>
      </c>
      <c r="BR34" s="69" t="str">
        <f t="shared" si="5"/>
        <v>Tuesday, April. 23, 2010  12:00 PM-1:00 PM</v>
      </c>
      <c r="BS34" s="69" t="str">
        <f t="shared" si="5"/>
        <v>Tuesday, April. 30, 2010  12:00 PM-1:00 PM</v>
      </c>
      <c r="BT34" s="69" t="str">
        <f t="shared" si="5"/>
        <v>Tuesday, May. 07, 2010  12:00 PM-1:00 PM</v>
      </c>
      <c r="BU34" s="69" t="str">
        <f t="shared" si="5"/>
        <v>Tuesday, May. 14, 2010  12:00 PM-1:00 PM</v>
      </c>
      <c r="BV34" s="69" t="str">
        <f t="shared" si="5"/>
        <v>Tuesday, May. 21, 2010  12:00 PM-1:00 PM</v>
      </c>
      <c r="BW34" s="69" t="str">
        <f t="shared" si="5"/>
        <v>Tuesday, May. 28, 2010  12:00 PM-1:00 PM</v>
      </c>
      <c r="BX34" s="69" t="str">
        <f t="shared" si="5"/>
        <v>Tuesday, June. 04, 2010  12:00 PM-1:00 PM</v>
      </c>
      <c r="BY34" s="69" t="str">
        <f t="shared" si="5"/>
        <v>Tuesday, June. 11, 2010  12:00 PM-1:00 PM</v>
      </c>
      <c r="BZ34" s="69" t="str">
        <f t="shared" si="5"/>
        <v>Tuesday, June. 18, 2010  12:00 PM-1:00 PM</v>
      </c>
      <c r="CA34" s="69" t="str">
        <f t="shared" si="5"/>
        <v>Tuesday, June. 25, 2010  12:00 PM-1:00 PM</v>
      </c>
      <c r="CB34" s="69" t="str">
        <f aca="true" t="shared" si="6" ref="CB34:CS34">CONCATENATE(CB30,", ",CB31,"  ",CB32)</f>
        <v>Tuesday, July. 02, 2010  12:00 PM-1:00 PM</v>
      </c>
      <c r="CC34" s="69" t="str">
        <f t="shared" si="6"/>
        <v>Tuesday, July. 09, 2010  12:00 PM-1:00 PM</v>
      </c>
      <c r="CD34" s="69" t="str">
        <f t="shared" si="6"/>
        <v>Tuesday, July. 16, 2010  12:00 PM-1:00 PM</v>
      </c>
      <c r="CE34" s="69" t="str">
        <f t="shared" si="6"/>
        <v>Tuesday, July. 23, 2010  12:00 PM-1:00 PM</v>
      </c>
      <c r="CF34" s="69" t="str">
        <f t="shared" si="6"/>
        <v>Tuesday, July. 30, 2010  12:00 PM-1:00 PM</v>
      </c>
      <c r="CG34" s="69" t="str">
        <f t="shared" si="6"/>
        <v>Tuesday, August. 06, 2010  12:00 PM-1:00 PM</v>
      </c>
      <c r="CH34" s="69" t="str">
        <f t="shared" si="6"/>
        <v>Tuesday, August. 13, 2010  12:00 PM-1:00 PM</v>
      </c>
      <c r="CI34" s="69" t="str">
        <f t="shared" si="6"/>
        <v>Tuesday, August. 20, 2010  12:00 PM-1:00 PM</v>
      </c>
      <c r="CJ34" s="69" t="str">
        <f t="shared" si="6"/>
        <v>Tuesday, August. 27, 2010  12:00 PM-1:00 PM</v>
      </c>
      <c r="CK34" s="69" t="str">
        <f t="shared" si="6"/>
        <v>Tuesday, September. 03, 2010  12:00 PM-1:00 PM</v>
      </c>
      <c r="CL34" s="69" t="str">
        <f t="shared" si="6"/>
        <v>Tuesday, September. 10, 2010  12:00 PM-1:00 PM</v>
      </c>
      <c r="CM34" s="69" t="str">
        <f t="shared" si="6"/>
        <v>Tuesday, September. 17, 2010  12:00 PM-1:00 PM</v>
      </c>
      <c r="CN34" s="69" t="str">
        <f t="shared" si="6"/>
        <v>Tuesday, September. 24, 2010  12:00 PM-1:00 PM</v>
      </c>
      <c r="CO34" s="69" t="str">
        <f t="shared" si="6"/>
        <v>Tuesday, October. 01, 2010  12:00 PM-1:00 PM</v>
      </c>
      <c r="CP34" s="69" t="str">
        <f t="shared" si="6"/>
        <v>Tuesday, October. 08, 2010  12:00 PM-1:00 PM</v>
      </c>
      <c r="CQ34" s="69" t="str">
        <f t="shared" si="6"/>
        <v>Tuesday, October. 15, 2010  12:00 PM-1:00 PM</v>
      </c>
      <c r="CR34" s="69" t="str">
        <f t="shared" si="6"/>
        <v>Tuesday, October. 22, 2010  12:00 PM-1:00 PM</v>
      </c>
      <c r="CS34" s="69" t="str">
        <f t="shared" si="6"/>
        <v>Tuesday, October. 29, 2010  12:00 PM-1:00 PM</v>
      </c>
    </row>
    <row r="35" spans="1:97" ht="12.75">
      <c r="A35" s="3" t="s">
        <v>67</v>
      </c>
      <c r="B35" s="69" t="str">
        <f aca="true" t="shared" si="7" ref="B35:J35">CONCATENATE("Theme: ",B33)</f>
        <v>Theme: New Year</v>
      </c>
      <c r="C35" s="69" t="str">
        <f t="shared" si="7"/>
        <v>Theme: Theme Goes Here</v>
      </c>
      <c r="D35" s="69" t="str">
        <f t="shared" si="7"/>
        <v>Theme: Winter</v>
      </c>
      <c r="E35" s="69" t="str">
        <f>CONCATENATE("Theme: ",E2)</f>
        <v>Theme: My Theme</v>
      </c>
      <c r="F35" s="69" t="str">
        <f t="shared" si="7"/>
        <v>Theme: Silence</v>
      </c>
      <c r="G35" s="69" t="str">
        <f t="shared" si="7"/>
        <v>Theme: Mentors</v>
      </c>
      <c r="H35" s="69" t="str">
        <f t="shared" si="7"/>
        <v>Theme: Food</v>
      </c>
      <c r="I35" s="69" t="str">
        <f t="shared" si="7"/>
        <v>Theme: Pets</v>
      </c>
      <c r="J35" s="69" t="str">
        <f t="shared" si="7"/>
        <v>Theme: Night Sky</v>
      </c>
      <c r="K35" s="69" t="str">
        <f>CONCATENATE("Theme: ",K33)</f>
        <v>Theme: Chocolate</v>
      </c>
      <c r="L35" s="69" t="str">
        <f>CONCATENATE("Theme: ",L33)</f>
        <v>Theme: The State Fair</v>
      </c>
      <c r="M35" s="69" t="str">
        <f>CONCATENATE("Theme: ",M33)</f>
        <v>Theme: Back to School</v>
      </c>
      <c r="N35" s="69" t="str">
        <f>CONCATENATE("Theme: ",N33)</f>
        <v>Theme: Fitness</v>
      </c>
      <c r="O35" s="69" t="str">
        <f>CONCATENATE("Theme: ",O33)</f>
        <v>Theme: ________________</v>
      </c>
      <c r="P35" s="69" t="str">
        <f aca="true" t="shared" si="8" ref="P35:CA35">CONCATENATE("Theme: ",P33)</f>
        <v>Theme: ________________</v>
      </c>
      <c r="Q35" s="69" t="str">
        <f t="shared" si="8"/>
        <v>Theme: ________________</v>
      </c>
      <c r="R35" s="69" t="str">
        <f t="shared" si="8"/>
        <v>Theme: ________________</v>
      </c>
      <c r="S35" s="69" t="str">
        <f t="shared" si="8"/>
        <v>Theme: ________________</v>
      </c>
      <c r="T35" s="69" t="str">
        <f t="shared" si="8"/>
        <v>Theme: ________________</v>
      </c>
      <c r="U35" s="69" t="str">
        <f t="shared" si="8"/>
        <v>Theme: ________________</v>
      </c>
      <c r="V35" s="69" t="str">
        <f t="shared" si="8"/>
        <v>Theme: ________________</v>
      </c>
      <c r="W35" s="69" t="str">
        <f t="shared" si="8"/>
        <v>Theme: ________________</v>
      </c>
      <c r="X35" s="69" t="str">
        <f t="shared" si="8"/>
        <v>Theme: ________________</v>
      </c>
      <c r="Y35" s="69" t="str">
        <f t="shared" si="8"/>
        <v>Theme: ________________</v>
      </c>
      <c r="Z35" s="69" t="str">
        <f t="shared" si="8"/>
        <v>Theme: ________________</v>
      </c>
      <c r="AA35" s="69" t="str">
        <f t="shared" si="8"/>
        <v>Theme: ________________</v>
      </c>
      <c r="AB35" s="69" t="str">
        <f t="shared" si="8"/>
        <v>Theme: ________________</v>
      </c>
      <c r="AC35" s="69" t="str">
        <f t="shared" si="8"/>
        <v>Theme: ________________</v>
      </c>
      <c r="AD35" s="69" t="str">
        <f t="shared" si="8"/>
        <v>Theme: ________________</v>
      </c>
      <c r="AE35" s="69" t="str">
        <f t="shared" si="8"/>
        <v>Theme: ________________</v>
      </c>
      <c r="AF35" s="69" t="str">
        <f t="shared" si="8"/>
        <v>Theme: ________________</v>
      </c>
      <c r="AG35" s="69" t="str">
        <f t="shared" si="8"/>
        <v>Theme: ________________</v>
      </c>
      <c r="AH35" s="69" t="str">
        <f t="shared" si="8"/>
        <v>Theme: ________________</v>
      </c>
      <c r="AI35" s="69" t="str">
        <f t="shared" si="8"/>
        <v>Theme: ________________</v>
      </c>
      <c r="AJ35" s="69" t="str">
        <f t="shared" si="8"/>
        <v>Theme: ________________</v>
      </c>
      <c r="AK35" s="69" t="str">
        <f t="shared" si="8"/>
        <v>Theme: ________________</v>
      </c>
      <c r="AL35" s="69" t="str">
        <f t="shared" si="8"/>
        <v>Theme: ________________</v>
      </c>
      <c r="AM35" s="69" t="str">
        <f t="shared" si="8"/>
        <v>Theme: ________________</v>
      </c>
      <c r="AN35" s="69" t="str">
        <f t="shared" si="8"/>
        <v>Theme: ________________</v>
      </c>
      <c r="AO35" s="69" t="str">
        <f t="shared" si="8"/>
        <v>Theme: ________________</v>
      </c>
      <c r="AP35" s="69" t="str">
        <f t="shared" si="8"/>
        <v>Theme: ________________</v>
      </c>
      <c r="AQ35" s="69" t="str">
        <f t="shared" si="8"/>
        <v>Theme: ________________</v>
      </c>
      <c r="AR35" s="69" t="str">
        <f t="shared" si="8"/>
        <v>Theme: ________________</v>
      </c>
      <c r="AS35" s="69" t="str">
        <f t="shared" si="8"/>
        <v>Theme: ________________</v>
      </c>
      <c r="AT35" s="69" t="str">
        <f t="shared" si="8"/>
        <v>Theme: ________________</v>
      </c>
      <c r="AU35" s="69" t="str">
        <f t="shared" si="8"/>
        <v>Theme: ________________</v>
      </c>
      <c r="AV35" s="69" t="str">
        <f t="shared" si="8"/>
        <v>Theme: ________________</v>
      </c>
      <c r="AW35" s="69" t="str">
        <f t="shared" si="8"/>
        <v>Theme: ________________</v>
      </c>
      <c r="AX35" s="69" t="str">
        <f t="shared" si="8"/>
        <v>Theme: ________________</v>
      </c>
      <c r="AY35" s="69" t="str">
        <f t="shared" si="8"/>
        <v>Theme: ________________</v>
      </c>
      <c r="AZ35" s="69" t="str">
        <f t="shared" si="8"/>
        <v>Theme: ________________</v>
      </c>
      <c r="BA35" s="69" t="str">
        <f t="shared" si="8"/>
        <v>Theme: ________________</v>
      </c>
      <c r="BB35" s="69" t="str">
        <f t="shared" si="8"/>
        <v>Theme: ________________</v>
      </c>
      <c r="BC35" s="69" t="str">
        <f t="shared" si="8"/>
        <v>Theme: ________________</v>
      </c>
      <c r="BD35" s="69" t="str">
        <f t="shared" si="8"/>
        <v>Theme: ________________</v>
      </c>
      <c r="BE35" s="69" t="str">
        <f t="shared" si="8"/>
        <v>Theme: ________________</v>
      </c>
      <c r="BF35" s="69" t="str">
        <f t="shared" si="8"/>
        <v>Theme: ________________</v>
      </c>
      <c r="BG35" s="69" t="str">
        <f t="shared" si="8"/>
        <v>Theme: ________________</v>
      </c>
      <c r="BH35" s="69" t="str">
        <f t="shared" si="8"/>
        <v>Theme: ________________</v>
      </c>
      <c r="BI35" s="69" t="str">
        <f t="shared" si="8"/>
        <v>Theme: ________________</v>
      </c>
      <c r="BJ35" s="69" t="str">
        <f t="shared" si="8"/>
        <v>Theme: ________________</v>
      </c>
      <c r="BK35" s="69" t="str">
        <f t="shared" si="8"/>
        <v>Theme: ________________</v>
      </c>
      <c r="BL35" s="69" t="str">
        <f t="shared" si="8"/>
        <v>Theme: ________________</v>
      </c>
      <c r="BM35" s="69" t="str">
        <f t="shared" si="8"/>
        <v>Theme: ________________</v>
      </c>
      <c r="BN35" s="69" t="str">
        <f t="shared" si="8"/>
        <v>Theme: ________________</v>
      </c>
      <c r="BO35" s="69" t="str">
        <f t="shared" si="8"/>
        <v>Theme: ________________</v>
      </c>
      <c r="BP35" s="69" t="str">
        <f t="shared" si="8"/>
        <v>Theme: ________________</v>
      </c>
      <c r="BQ35" s="69" t="str">
        <f t="shared" si="8"/>
        <v>Theme: ________________</v>
      </c>
      <c r="BR35" s="69" t="str">
        <f t="shared" si="8"/>
        <v>Theme: ________________</v>
      </c>
      <c r="BS35" s="69" t="str">
        <f t="shared" si="8"/>
        <v>Theme: ________________</v>
      </c>
      <c r="BT35" s="69" t="str">
        <f t="shared" si="8"/>
        <v>Theme: ________________</v>
      </c>
      <c r="BU35" s="69" t="str">
        <f t="shared" si="8"/>
        <v>Theme: ________________</v>
      </c>
      <c r="BV35" s="69" t="str">
        <f t="shared" si="8"/>
        <v>Theme: ________________</v>
      </c>
      <c r="BW35" s="69" t="str">
        <f t="shared" si="8"/>
        <v>Theme: ________________</v>
      </c>
      <c r="BX35" s="69" t="str">
        <f t="shared" si="8"/>
        <v>Theme: ________________</v>
      </c>
      <c r="BY35" s="69" t="str">
        <f t="shared" si="8"/>
        <v>Theme: ________________</v>
      </c>
      <c r="BZ35" s="69" t="str">
        <f t="shared" si="8"/>
        <v>Theme: ________________</v>
      </c>
      <c r="CA35" s="69" t="str">
        <f t="shared" si="8"/>
        <v>Theme: ________________</v>
      </c>
      <c r="CB35" s="69" t="str">
        <f aca="true" t="shared" si="9" ref="CB35:CS35">CONCATENATE("Theme: ",CB33)</f>
        <v>Theme: ________________</v>
      </c>
      <c r="CC35" s="69" t="str">
        <f t="shared" si="9"/>
        <v>Theme: ________________</v>
      </c>
      <c r="CD35" s="69" t="str">
        <f t="shared" si="9"/>
        <v>Theme: ________________</v>
      </c>
      <c r="CE35" s="69" t="str">
        <f t="shared" si="9"/>
        <v>Theme: ________________</v>
      </c>
      <c r="CF35" s="69" t="str">
        <f t="shared" si="9"/>
        <v>Theme: ________________</v>
      </c>
      <c r="CG35" s="69" t="str">
        <f t="shared" si="9"/>
        <v>Theme: ________________</v>
      </c>
      <c r="CH35" s="69" t="str">
        <f t="shared" si="9"/>
        <v>Theme: ________________</v>
      </c>
      <c r="CI35" s="69" t="str">
        <f t="shared" si="9"/>
        <v>Theme: ________________</v>
      </c>
      <c r="CJ35" s="69" t="str">
        <f t="shared" si="9"/>
        <v>Theme: ________________</v>
      </c>
      <c r="CK35" s="69" t="str">
        <f t="shared" si="9"/>
        <v>Theme: ________________</v>
      </c>
      <c r="CL35" s="69" t="str">
        <f t="shared" si="9"/>
        <v>Theme: ________________</v>
      </c>
      <c r="CM35" s="69" t="str">
        <f t="shared" si="9"/>
        <v>Theme: ________________</v>
      </c>
      <c r="CN35" s="69" t="str">
        <f t="shared" si="9"/>
        <v>Theme: ________________</v>
      </c>
      <c r="CO35" s="69" t="str">
        <f t="shared" si="9"/>
        <v>Theme: ________________</v>
      </c>
      <c r="CP35" s="69" t="str">
        <f t="shared" si="9"/>
        <v>Theme: ________________</v>
      </c>
      <c r="CQ35" s="69" t="str">
        <f t="shared" si="9"/>
        <v>Theme: ________________</v>
      </c>
      <c r="CR35" s="69" t="str">
        <f t="shared" si="9"/>
        <v>Theme: ________________</v>
      </c>
      <c r="CS35" s="69" t="str">
        <f t="shared" si="9"/>
        <v>Theme: ________________</v>
      </c>
    </row>
    <row r="36" spans="1:97" ht="12.75">
      <c r="A36" s="2" t="s">
        <v>90</v>
      </c>
      <c r="B36" s="2" t="s">
        <v>90</v>
      </c>
      <c r="C36" s="2" t="s">
        <v>90</v>
      </c>
      <c r="D36" s="2" t="s">
        <v>90</v>
      </c>
      <c r="E36" s="2" t="s">
        <v>90</v>
      </c>
      <c r="F36" s="2" t="s">
        <v>90</v>
      </c>
      <c r="G36" s="2" t="s">
        <v>90</v>
      </c>
      <c r="H36" s="2" t="s">
        <v>90</v>
      </c>
      <c r="I36" s="2" t="s">
        <v>90</v>
      </c>
      <c r="J36" s="2" t="s">
        <v>90</v>
      </c>
      <c r="K36" s="2" t="s">
        <v>90</v>
      </c>
      <c r="L36" s="2" t="s">
        <v>90</v>
      </c>
      <c r="M36" s="2" t="s">
        <v>90</v>
      </c>
      <c r="N36" s="2" t="s">
        <v>90</v>
      </c>
      <c r="O36" s="2" t="s">
        <v>90</v>
      </c>
      <c r="P36" s="2" t="s">
        <v>90</v>
      </c>
      <c r="Q36" s="2" t="s">
        <v>90</v>
      </c>
      <c r="R36" s="2" t="s">
        <v>90</v>
      </c>
      <c r="S36" s="2" t="s">
        <v>90</v>
      </c>
      <c r="T36" s="2" t="s">
        <v>90</v>
      </c>
      <c r="U36" s="2" t="s">
        <v>90</v>
      </c>
      <c r="V36" s="2" t="s">
        <v>90</v>
      </c>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row>
    <row r="37" spans="1:207" s="6" customFormat="1" ht="12.75">
      <c r="A37" s="2"/>
      <c r="B37" s="21"/>
      <c r="C37" s="21" t="s">
        <v>203</v>
      </c>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row>
    <row r="38" spans="1:207" s="6" customFormat="1" ht="12.75">
      <c r="A38"/>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row>
    <row r="39" spans="1:207" s="6" customFormat="1" ht="12.75">
      <c r="A39"/>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row>
    <row r="40" spans="1:207" s="6" customFormat="1" ht="12.75">
      <c r="A4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row>
    <row r="41" spans="1:207" s="6" customFormat="1" ht="12.75">
      <c r="A4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row>
    <row r="42" spans="2:97" ht="12.75">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row>
    <row r="43" spans="2:97" ht="12.75">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row>
    <row r="44" spans="2:97" ht="12.75">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row>
    <row r="45" spans="2:97" ht="12.75">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row>
  </sheetData>
  <sheetProtection sheet="1" objects="1" scenarios="1"/>
  <dataValidations count="1">
    <dataValidation type="list" allowBlank="1" showInputMessage="1" showErrorMessage="1" sqref="B37:CS45 B10:CS10 B14:CS14 B18:CS24 B3:CS6">
      <formula1>Member</formula1>
    </dataValidation>
  </dataValidations>
  <printOptions/>
  <pageMargins left="0.75" right="0.75" top="1" bottom="1" header="0.5" footer="0.5"/>
  <pageSetup fitToHeight="1" fitToWidth="1" horizontalDpi="600" verticalDpi="600" orientation="portrait" scale="10"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W33"/>
  <sheetViews>
    <sheetView zoomScalePageLayoutView="0" workbookViewId="0" topLeftCell="A1">
      <selection activeCell="A1" sqref="A1"/>
    </sheetView>
  </sheetViews>
  <sheetFormatPr defaultColWidth="9.140625" defaultRowHeight="12.75"/>
  <cols>
    <col min="1" max="1" width="20.140625" style="0" customWidth="1"/>
    <col min="2" max="8" width="13.140625" style="0" customWidth="1"/>
    <col min="9" max="9" width="13.140625" style="0" bestFit="1" customWidth="1"/>
    <col min="11" max="11" width="2.7109375" style="0" customWidth="1"/>
    <col min="12" max="12" width="9.421875" style="0" bestFit="1" customWidth="1"/>
    <col min="16" max="16" width="10.140625" style="0" customWidth="1"/>
    <col min="17" max="18" width="10.140625" style="0" bestFit="1" customWidth="1"/>
  </cols>
  <sheetData>
    <row r="1" s="60" customFormat="1" ht="15.75">
      <c r="A1" s="61"/>
    </row>
    <row r="2" ht="15">
      <c r="A2" s="62"/>
    </row>
    <row r="3" ht="13.5" thickBot="1"/>
    <row r="4" spans="1:23" s="4" customFormat="1" ht="51.75" thickBot="1">
      <c r="A4" s="64" t="s">
        <v>299</v>
      </c>
      <c r="B4" s="72" t="s">
        <v>16</v>
      </c>
      <c r="C4" s="73" t="s">
        <v>1</v>
      </c>
      <c r="D4" s="73" t="s">
        <v>298</v>
      </c>
      <c r="E4" s="73" t="s">
        <v>8</v>
      </c>
      <c r="F4" s="73" t="s">
        <v>4</v>
      </c>
      <c r="G4" s="73" t="s">
        <v>191</v>
      </c>
      <c r="H4" s="73" t="s">
        <v>7</v>
      </c>
      <c r="I4" s="73" t="s">
        <v>107</v>
      </c>
      <c r="L4" s="86" t="s">
        <v>2</v>
      </c>
      <c r="M4" s="86" t="s">
        <v>3</v>
      </c>
      <c r="N4" s="86" t="s">
        <v>276</v>
      </c>
      <c r="P4" s="86" t="s">
        <v>5</v>
      </c>
      <c r="Q4" s="86" t="s">
        <v>6</v>
      </c>
      <c r="R4" s="86" t="s">
        <v>294</v>
      </c>
      <c r="W4" s="4" t="s">
        <v>0</v>
      </c>
    </row>
    <row r="5" spans="1:18" s="4" customFormat="1" ht="12.75">
      <c r="A5" s="87"/>
      <c r="B5" s="75">
        <f>COUNTIF('Duty Roster'!$3:$3,'Duty Tracking'!A5)</f>
        <v>0</v>
      </c>
      <c r="C5" s="74">
        <f>COUNTIF('Duty Roster'!$5:$5,'Duty Tracking'!A5)</f>
        <v>0</v>
      </c>
      <c r="D5" s="74">
        <f aca="true" t="shared" si="0" ref="D5:D33">SUM(L5:N5)</f>
        <v>0</v>
      </c>
      <c r="E5" s="74">
        <f>COUNTIF('Duty Roster'!$18:$18,'Duty Tracking'!A5)</f>
        <v>0</v>
      </c>
      <c r="F5" s="74">
        <f>COUNTIF('Duty Roster'!$19:$19,'Duty Tracking'!A5)</f>
        <v>0</v>
      </c>
      <c r="G5" s="74">
        <f>SUM(P5:R5)</f>
        <v>0</v>
      </c>
      <c r="H5" s="74">
        <f>COUNTIF('Duty Roster'!$23:$23,'Duty Tracking'!A5)</f>
        <v>0</v>
      </c>
      <c r="I5" s="74">
        <f>COUNTIF('Duty Roster'!$24:$24,'Duty Tracking'!A5)</f>
        <v>0</v>
      </c>
      <c r="J5" s="63"/>
      <c r="K5"/>
      <c r="L5" s="74">
        <f>COUNTIF('Duty Roster'!$6:$6,'Duty Tracking'!A5)</f>
        <v>0</v>
      </c>
      <c r="M5" s="74">
        <f>COUNTIF('Duty Roster'!$10:$10,'Duty Tracking'!A5)</f>
        <v>0</v>
      </c>
      <c r="N5" s="74">
        <f>COUNTIF('Duty Roster'!$14:$14,'Duty Tracking'!A5)</f>
        <v>0</v>
      </c>
      <c r="O5"/>
      <c r="P5" s="74">
        <f>COUNTIF('Duty Roster'!$20:$20,'Duty Tracking'!A5)</f>
        <v>0</v>
      </c>
      <c r="Q5" s="74">
        <f>COUNTIF('Duty Roster'!$21:$21,'Duty Tracking'!A5)</f>
        <v>0</v>
      </c>
      <c r="R5" s="74">
        <f>COUNTIF('Duty Roster'!$22:$22,'Duty Tracking'!A5)</f>
        <v>0</v>
      </c>
    </row>
    <row r="6" spans="1:18" ht="12.75">
      <c r="A6" s="88" t="s">
        <v>206</v>
      </c>
      <c r="B6" s="75">
        <f>COUNTIF('Duty Roster'!$3:$3,'Duty Tracking'!A6)</f>
        <v>0</v>
      </c>
      <c r="C6" s="74">
        <f>COUNTIF('Duty Roster'!$5:$5,'Duty Tracking'!A6)</f>
        <v>0</v>
      </c>
      <c r="D6" s="74">
        <f t="shared" si="0"/>
        <v>0</v>
      </c>
      <c r="E6" s="74">
        <f>COUNTIF('Duty Roster'!$18:$18,'Duty Tracking'!A6)</f>
        <v>0</v>
      </c>
      <c r="F6" s="74">
        <f>COUNTIF('Duty Roster'!$19:$19,'Duty Tracking'!A6)</f>
        <v>0</v>
      </c>
      <c r="G6" s="74">
        <f>SUM(P6:R6)</f>
        <v>1</v>
      </c>
      <c r="H6" s="74">
        <f>COUNTIF('Duty Roster'!$23:$23,'Duty Tracking'!A6)</f>
        <v>0</v>
      </c>
      <c r="I6" s="74">
        <f>COUNTIF('Duty Roster'!$24:$24,'Duty Tracking'!A6)</f>
        <v>0</v>
      </c>
      <c r="J6" s="63"/>
      <c r="L6" s="74">
        <f>COUNTIF('Duty Roster'!$6:$6,'Duty Tracking'!A6)</f>
        <v>0</v>
      </c>
      <c r="M6" s="74">
        <f>COUNTIF('Duty Roster'!$10:$10,'Duty Tracking'!A6)</f>
        <v>0</v>
      </c>
      <c r="N6" s="74">
        <f>COUNTIF('Duty Roster'!$14:$14,'Duty Tracking'!A6)</f>
        <v>0</v>
      </c>
      <c r="P6" s="74">
        <f>COUNTIF('Duty Roster'!$20:$20,'Duty Tracking'!A6)</f>
        <v>0</v>
      </c>
      <c r="Q6" s="74">
        <f>COUNTIF('Duty Roster'!$21:$21,'Duty Tracking'!A6)</f>
        <v>1</v>
      </c>
      <c r="R6" s="74">
        <f>COUNTIF('Duty Roster'!$22:$22,'Duty Tracking'!A6)</f>
        <v>0</v>
      </c>
    </row>
    <row r="7" spans="1:18" ht="12.75">
      <c r="A7" s="71" t="s">
        <v>194</v>
      </c>
      <c r="B7" s="75">
        <f>COUNTIF('Duty Roster'!$3:$3,'Duty Tracking'!A7)</f>
        <v>0</v>
      </c>
      <c r="C7" s="74">
        <f>COUNTIF('Duty Roster'!$5:$5,'Duty Tracking'!A7)</f>
        <v>1</v>
      </c>
      <c r="D7" s="74">
        <f t="shared" si="0"/>
        <v>0</v>
      </c>
      <c r="E7" s="74">
        <f>COUNTIF('Duty Roster'!$18:$18,'Duty Tracking'!A7)</f>
        <v>0</v>
      </c>
      <c r="F7" s="74">
        <f>COUNTIF('Duty Roster'!$19:$19,'Duty Tracking'!A7)</f>
        <v>0</v>
      </c>
      <c r="G7" s="74">
        <f>COUNTIF('Duty Roster'!$20:$21,'Duty Tracking'!A7)</f>
        <v>0</v>
      </c>
      <c r="H7" s="74">
        <f>COUNTIF('Duty Roster'!$23:$23,'Duty Tracking'!A7)</f>
        <v>0</v>
      </c>
      <c r="I7" s="74">
        <f>COUNTIF('Duty Roster'!$24:$24,'Duty Tracking'!A7)</f>
        <v>1</v>
      </c>
      <c r="L7" s="74">
        <f>COUNTIF('Duty Roster'!$6:$6,'Duty Tracking'!A7)</f>
        <v>0</v>
      </c>
      <c r="M7" s="74">
        <f>COUNTIF('Duty Roster'!$10:$10,'Duty Tracking'!A7)</f>
        <v>0</v>
      </c>
      <c r="N7" s="74">
        <f>COUNTIF('Duty Roster'!$14:$14,'Duty Tracking'!A7)</f>
        <v>0</v>
      </c>
      <c r="P7" s="74">
        <f>COUNTIF('Duty Roster'!$20:$20,'Duty Tracking'!A7)</f>
        <v>0</v>
      </c>
      <c r="Q7" s="74">
        <f>COUNTIF('Duty Roster'!$21:$21,'Duty Tracking'!A7)</f>
        <v>0</v>
      </c>
      <c r="R7" s="74">
        <f>COUNTIF('Duty Roster'!$22:$22,'Duty Tracking'!A7)</f>
        <v>1</v>
      </c>
    </row>
    <row r="8" spans="1:18" ht="12.75">
      <c r="A8" s="76" t="s">
        <v>204</v>
      </c>
      <c r="B8" s="75">
        <f>COUNTIF('Duty Roster'!$3:$3,'Duty Tracking'!A8)</f>
        <v>1</v>
      </c>
      <c r="C8" s="74">
        <f>COUNTIF('Duty Roster'!$5:$5,'Duty Tracking'!A8)</f>
        <v>0</v>
      </c>
      <c r="D8" s="74">
        <f t="shared" si="0"/>
        <v>0</v>
      </c>
      <c r="E8" s="74">
        <f>COUNTIF('Duty Roster'!$18:$18,'Duty Tracking'!A8)</f>
        <v>0</v>
      </c>
      <c r="F8" s="74">
        <f>COUNTIF('Duty Roster'!$19:$19,'Duty Tracking'!A8)</f>
        <v>0</v>
      </c>
      <c r="G8" s="74">
        <f>COUNTIF('Duty Roster'!$20:$21,'Duty Tracking'!A8)</f>
        <v>0</v>
      </c>
      <c r="H8" s="74">
        <f>COUNTIF('Duty Roster'!$23:$23,'Duty Tracking'!A8)</f>
        <v>0</v>
      </c>
      <c r="I8" s="74">
        <f>COUNTIF('Duty Roster'!$24:$24,'Duty Tracking'!A8)</f>
        <v>0</v>
      </c>
      <c r="L8" s="74">
        <f>COUNTIF('Duty Roster'!$6:$6,'Duty Tracking'!A8)</f>
        <v>0</v>
      </c>
      <c r="M8" s="74">
        <f>COUNTIF('Duty Roster'!$10:$10,'Duty Tracking'!A8)</f>
        <v>0</v>
      </c>
      <c r="N8" s="74">
        <f>COUNTIF('Duty Roster'!$14:$14,'Duty Tracking'!A8)</f>
        <v>0</v>
      </c>
      <c r="P8" s="74">
        <f>COUNTIF('Duty Roster'!$20:$20,'Duty Tracking'!A8)</f>
        <v>0</v>
      </c>
      <c r="Q8" s="74">
        <f>COUNTIF('Duty Roster'!$21:$21,'Duty Tracking'!A8)</f>
        <v>0</v>
      </c>
      <c r="R8" s="74">
        <f>COUNTIF('Duty Roster'!$22:$22,'Duty Tracking'!A8)</f>
        <v>0</v>
      </c>
    </row>
    <row r="9" spans="1:18" s="63" customFormat="1" ht="12.75">
      <c r="A9" s="76" t="s">
        <v>203</v>
      </c>
      <c r="B9" s="75">
        <f>COUNTIF('Duty Roster'!$3:$3,'Duty Tracking'!A9)</f>
        <v>0</v>
      </c>
      <c r="C9" s="74">
        <f>COUNTIF('Duty Roster'!$5:$5,'Duty Tracking'!A9)</f>
        <v>0</v>
      </c>
      <c r="D9" s="74">
        <f t="shared" si="0"/>
        <v>1</v>
      </c>
      <c r="E9" s="74">
        <f>COUNTIF('Duty Roster'!$18:$18,'Duty Tracking'!A9)</f>
        <v>0</v>
      </c>
      <c r="F9" s="74">
        <f>COUNTIF('Duty Roster'!$19:$19,'Duty Tracking'!A9)</f>
        <v>0</v>
      </c>
      <c r="G9" s="74">
        <f>COUNTIF('Duty Roster'!$20:$21,'Duty Tracking'!A9)</f>
        <v>0</v>
      </c>
      <c r="H9" s="74">
        <f>COUNTIF('Duty Roster'!$23:$23,'Duty Tracking'!A9)</f>
        <v>0</v>
      </c>
      <c r="I9" s="74">
        <f>COUNTIF('Duty Roster'!$24:$24,'Duty Tracking'!A9)</f>
        <v>2</v>
      </c>
      <c r="L9" s="74">
        <f>COUNTIF('Duty Roster'!$6:$6,'Duty Tracking'!A9)</f>
        <v>0</v>
      </c>
      <c r="M9" s="74">
        <f>COUNTIF('Duty Roster'!$10:$10,'Duty Tracking'!A9)</f>
        <v>1</v>
      </c>
      <c r="N9" s="74">
        <f>COUNTIF('Duty Roster'!$14:$14,'Duty Tracking'!A9)</f>
        <v>0</v>
      </c>
      <c r="O9"/>
      <c r="P9" s="74">
        <f>COUNTIF('Duty Roster'!$20:$20,'Duty Tracking'!A9)</f>
        <v>0</v>
      </c>
      <c r="Q9" s="74">
        <f>COUNTIF('Duty Roster'!$21:$21,'Duty Tracking'!A9)</f>
        <v>0</v>
      </c>
      <c r="R9" s="74">
        <f>COUNTIF('Duty Roster'!$22:$22,'Duty Tracking'!A9)</f>
        <v>0</v>
      </c>
    </row>
    <row r="10" spans="1:18" ht="12.75">
      <c r="A10" s="71" t="s">
        <v>193</v>
      </c>
      <c r="B10" s="75">
        <f>COUNTIF('Duty Roster'!$3:$3,'Duty Tracking'!A10)</f>
        <v>0</v>
      </c>
      <c r="C10" s="74">
        <f>COUNTIF('Duty Roster'!$5:$5,'Duty Tracking'!A10)</f>
        <v>1</v>
      </c>
      <c r="D10" s="74">
        <f t="shared" si="0"/>
        <v>0</v>
      </c>
      <c r="E10" s="74">
        <f>COUNTIF('Duty Roster'!$18:$18,'Duty Tracking'!A10)</f>
        <v>0</v>
      </c>
      <c r="F10" s="74">
        <f>COUNTIF('Duty Roster'!$19:$19,'Duty Tracking'!A10)</f>
        <v>0</v>
      </c>
      <c r="G10" s="74">
        <f>COUNTIF('Duty Roster'!$20:$21,'Duty Tracking'!A10)</f>
        <v>0</v>
      </c>
      <c r="H10" s="74">
        <f>COUNTIF('Duty Roster'!$23:$23,'Duty Tracking'!A10)</f>
        <v>0</v>
      </c>
      <c r="I10" s="74">
        <f>COUNTIF('Duty Roster'!$24:$24,'Duty Tracking'!A10)</f>
        <v>1</v>
      </c>
      <c r="L10" s="74">
        <f>COUNTIF('Duty Roster'!$6:$6,'Duty Tracking'!A10)</f>
        <v>0</v>
      </c>
      <c r="M10" s="74">
        <f>COUNTIF('Duty Roster'!$10:$10,'Duty Tracking'!A10)</f>
        <v>0</v>
      </c>
      <c r="N10" s="74">
        <f>COUNTIF('Duty Roster'!$14:$14,'Duty Tracking'!A10)</f>
        <v>0</v>
      </c>
      <c r="P10" s="74">
        <f>COUNTIF('Duty Roster'!$20:$20,'Duty Tracking'!A10)</f>
        <v>0</v>
      </c>
      <c r="Q10" s="74">
        <f>COUNTIF('Duty Roster'!$21:$21,'Duty Tracking'!A10)</f>
        <v>0</v>
      </c>
      <c r="R10" s="74">
        <f>COUNTIF('Duty Roster'!$22:$22,'Duty Tracking'!A10)</f>
        <v>1</v>
      </c>
    </row>
    <row r="11" spans="1:18" ht="12.75">
      <c r="A11" s="76" t="s">
        <v>208</v>
      </c>
      <c r="B11" s="75">
        <f>COUNTIF('Duty Roster'!$3:$3,'Duty Tracking'!A11)</f>
        <v>0</v>
      </c>
      <c r="C11" s="74">
        <f>COUNTIF('Duty Roster'!$5:$5,'Duty Tracking'!A11)</f>
        <v>0</v>
      </c>
      <c r="D11" s="74">
        <f t="shared" si="0"/>
        <v>0</v>
      </c>
      <c r="E11" s="74">
        <f>COUNTIF('Duty Roster'!$18:$18,'Duty Tracking'!A11)</f>
        <v>0</v>
      </c>
      <c r="F11" s="74">
        <f>COUNTIF('Duty Roster'!$19:$19,'Duty Tracking'!A11)</f>
        <v>0</v>
      </c>
      <c r="G11" s="74">
        <f>COUNTIF('Duty Roster'!$20:$21,'Duty Tracking'!A11)</f>
        <v>0</v>
      </c>
      <c r="H11" s="74">
        <f>COUNTIF('Duty Roster'!$23:$23,'Duty Tracking'!A11)</f>
        <v>0</v>
      </c>
      <c r="I11" s="74">
        <f>COUNTIF('Duty Roster'!$24:$24,'Duty Tracking'!A11)</f>
        <v>0</v>
      </c>
      <c r="K11" s="1"/>
      <c r="L11" s="74">
        <f>COUNTIF('Duty Roster'!$6:$6,'Duty Tracking'!A11)</f>
        <v>0</v>
      </c>
      <c r="M11" s="74">
        <f>COUNTIF('Duty Roster'!$10:$10,'Duty Tracking'!A11)</f>
        <v>0</v>
      </c>
      <c r="N11" s="74">
        <f>COUNTIF('Duty Roster'!$14:$14,'Duty Tracking'!A11)</f>
        <v>0</v>
      </c>
      <c r="P11" s="74">
        <f>COUNTIF('Duty Roster'!$20:$20,'Duty Tracking'!A11)</f>
        <v>0</v>
      </c>
      <c r="Q11" s="74">
        <f>COUNTIF('Duty Roster'!$21:$21,'Duty Tracking'!A11)</f>
        <v>0</v>
      </c>
      <c r="R11" s="74">
        <f>COUNTIF('Duty Roster'!$22:$22,'Duty Tracking'!A11)</f>
        <v>0</v>
      </c>
    </row>
    <row r="12" spans="1:18" ht="12.75">
      <c r="A12" s="76" t="s">
        <v>209</v>
      </c>
      <c r="B12" s="75">
        <f>COUNTIF('Duty Roster'!$3:$3,'Duty Tracking'!A12)</f>
        <v>0</v>
      </c>
      <c r="C12" s="74">
        <f>COUNTIF('Duty Roster'!$5:$5,'Duty Tracking'!A12)</f>
        <v>0</v>
      </c>
      <c r="D12" s="74">
        <f t="shared" si="0"/>
        <v>1</v>
      </c>
      <c r="E12" s="74">
        <f>COUNTIF('Duty Roster'!$18:$18,'Duty Tracking'!A12)</f>
        <v>0</v>
      </c>
      <c r="F12" s="74">
        <f>COUNTIF('Duty Roster'!$19:$19,'Duty Tracking'!A12)</f>
        <v>0</v>
      </c>
      <c r="G12" s="74">
        <f>COUNTIF('Duty Roster'!$20:$21,'Duty Tracking'!A12)</f>
        <v>0</v>
      </c>
      <c r="H12" s="74">
        <f>COUNTIF('Duty Roster'!$23:$23,'Duty Tracking'!A12)</f>
        <v>0</v>
      </c>
      <c r="I12" s="74">
        <f>COUNTIF('Duty Roster'!$24:$24,'Duty Tracking'!A12)</f>
        <v>0</v>
      </c>
      <c r="L12" s="74">
        <f>COUNTIF('Duty Roster'!$6:$6,'Duty Tracking'!A12)</f>
        <v>1</v>
      </c>
      <c r="M12" s="74">
        <f>COUNTIF('Duty Roster'!$10:$10,'Duty Tracking'!A12)</f>
        <v>0</v>
      </c>
      <c r="N12" s="74">
        <f>COUNTIF('Duty Roster'!$14:$14,'Duty Tracking'!A12)</f>
        <v>0</v>
      </c>
      <c r="P12" s="74">
        <f>COUNTIF('Duty Roster'!$20:$20,'Duty Tracking'!A12)</f>
        <v>0</v>
      </c>
      <c r="Q12" s="74">
        <f>COUNTIF('Duty Roster'!$21:$21,'Duty Tracking'!A12)</f>
        <v>0</v>
      </c>
      <c r="R12" s="74">
        <f>COUNTIF('Duty Roster'!$22:$22,'Duty Tracking'!A12)</f>
        <v>0</v>
      </c>
    </row>
    <row r="13" spans="1:18" ht="12.75">
      <c r="A13" s="76" t="s">
        <v>196</v>
      </c>
      <c r="B13" s="75">
        <f>COUNTIF('Duty Roster'!$3:$3,'Duty Tracking'!A13)</f>
        <v>1</v>
      </c>
      <c r="C13" s="74">
        <f>COUNTIF('Duty Roster'!$5:$5,'Duty Tracking'!A13)</f>
        <v>0</v>
      </c>
      <c r="D13" s="74">
        <f t="shared" si="0"/>
        <v>1</v>
      </c>
      <c r="E13" s="74">
        <f>COUNTIF('Duty Roster'!$18:$18,'Duty Tracking'!A13)</f>
        <v>0</v>
      </c>
      <c r="F13" s="74">
        <f>COUNTIF('Duty Roster'!$19:$19,'Duty Tracking'!A13)</f>
        <v>1</v>
      </c>
      <c r="G13" s="74">
        <f>COUNTIF('Duty Roster'!$20:$21,'Duty Tracking'!A13)</f>
        <v>1</v>
      </c>
      <c r="H13" s="74">
        <f>COUNTIF('Duty Roster'!$23:$23,'Duty Tracking'!A13)</f>
        <v>1</v>
      </c>
      <c r="I13" s="74">
        <f>COUNTIF('Duty Roster'!$24:$24,'Duty Tracking'!A13)</f>
        <v>0</v>
      </c>
      <c r="L13" s="74">
        <f>COUNTIF('Duty Roster'!$6:$6,'Duty Tracking'!A13)</f>
        <v>1</v>
      </c>
      <c r="M13" s="74">
        <f>COUNTIF('Duty Roster'!$10:$10,'Duty Tracking'!A13)</f>
        <v>0</v>
      </c>
      <c r="N13" s="74">
        <f>COUNTIF('Duty Roster'!$14:$14,'Duty Tracking'!A13)</f>
        <v>0</v>
      </c>
      <c r="P13" s="74">
        <f>COUNTIF('Duty Roster'!$20:$20,'Duty Tracking'!A13)</f>
        <v>0</v>
      </c>
      <c r="Q13" s="74">
        <f>COUNTIF('Duty Roster'!$21:$21,'Duty Tracking'!A13)</f>
        <v>1</v>
      </c>
      <c r="R13" s="74">
        <f>COUNTIF('Duty Roster'!$22:$22,'Duty Tracking'!A13)</f>
        <v>0</v>
      </c>
    </row>
    <row r="14" spans="1:18" ht="12.75">
      <c r="A14" s="76" t="s">
        <v>205</v>
      </c>
      <c r="B14" s="75">
        <f>COUNTIF('Duty Roster'!$3:$3,'Duty Tracking'!A14)</f>
        <v>0</v>
      </c>
      <c r="C14" s="74">
        <f>COUNTIF('Duty Roster'!$5:$5,'Duty Tracking'!A14)</f>
        <v>0</v>
      </c>
      <c r="D14" s="74">
        <f t="shared" si="0"/>
        <v>1</v>
      </c>
      <c r="E14" s="74">
        <f>COUNTIF('Duty Roster'!$18:$18,'Duty Tracking'!A14)</f>
        <v>0</v>
      </c>
      <c r="F14" s="74">
        <f>COUNTIF('Duty Roster'!$19:$19,'Duty Tracking'!A14)</f>
        <v>0</v>
      </c>
      <c r="G14" s="74">
        <f>COUNTIF('Duty Roster'!$20:$21,'Duty Tracking'!A14)</f>
        <v>0</v>
      </c>
      <c r="H14" s="74">
        <f>COUNTIF('Duty Roster'!$23:$23,'Duty Tracking'!A14)</f>
        <v>0</v>
      </c>
      <c r="I14" s="74">
        <f>COUNTIF('Duty Roster'!$24:$24,'Duty Tracking'!A14)</f>
        <v>0</v>
      </c>
      <c r="L14" s="74">
        <f>COUNTIF('Duty Roster'!$6:$6,'Duty Tracking'!A14)</f>
        <v>1</v>
      </c>
      <c r="M14" s="74">
        <f>COUNTIF('Duty Roster'!$10:$10,'Duty Tracking'!A14)</f>
        <v>0</v>
      </c>
      <c r="N14" s="74">
        <f>COUNTIF('Duty Roster'!$14:$14,'Duty Tracking'!A14)</f>
        <v>0</v>
      </c>
      <c r="P14" s="74">
        <f>COUNTIF('Duty Roster'!$20:$20,'Duty Tracking'!A14)</f>
        <v>0</v>
      </c>
      <c r="Q14" s="74">
        <f>COUNTIF('Duty Roster'!$21:$21,'Duty Tracking'!A14)</f>
        <v>0</v>
      </c>
      <c r="R14" s="74">
        <f>COUNTIF('Duty Roster'!$22:$22,'Duty Tracking'!A14)</f>
        <v>0</v>
      </c>
    </row>
    <row r="15" spans="1:18" s="63" customFormat="1" ht="12.75">
      <c r="A15" s="76" t="s">
        <v>202</v>
      </c>
      <c r="B15" s="75">
        <f>COUNTIF('Duty Roster'!$3:$3,'Duty Tracking'!A15)</f>
        <v>0</v>
      </c>
      <c r="C15" s="74">
        <f>COUNTIF('Duty Roster'!$5:$5,'Duty Tracking'!A15)</f>
        <v>0</v>
      </c>
      <c r="D15" s="74">
        <f t="shared" si="0"/>
        <v>2</v>
      </c>
      <c r="E15" s="74">
        <f>COUNTIF('Duty Roster'!$18:$18,'Duty Tracking'!A15)</f>
        <v>1</v>
      </c>
      <c r="F15" s="74">
        <f>COUNTIF('Duty Roster'!$19:$19,'Duty Tracking'!A15)</f>
        <v>0</v>
      </c>
      <c r="G15" s="74">
        <f>COUNTIF('Duty Roster'!$20:$21,'Duty Tracking'!A15)</f>
        <v>0</v>
      </c>
      <c r="H15" s="74">
        <f>COUNTIF('Duty Roster'!$23:$23,'Duty Tracking'!A15)</f>
        <v>0</v>
      </c>
      <c r="I15" s="74">
        <f>COUNTIF('Duty Roster'!$24:$24,'Duty Tracking'!A15)</f>
        <v>0</v>
      </c>
      <c r="L15" s="74">
        <f>COUNTIF('Duty Roster'!$6:$6,'Duty Tracking'!A15)</f>
        <v>1</v>
      </c>
      <c r="M15" s="74">
        <f>COUNTIF('Duty Roster'!$10:$10,'Duty Tracking'!A15)</f>
        <v>1</v>
      </c>
      <c r="N15" s="74">
        <f>COUNTIF('Duty Roster'!$14:$14,'Duty Tracking'!A15)</f>
        <v>0</v>
      </c>
      <c r="O15"/>
      <c r="P15" s="74">
        <f>COUNTIF('Duty Roster'!$20:$20,'Duty Tracking'!A15)</f>
        <v>0</v>
      </c>
      <c r="Q15" s="74">
        <f>COUNTIF('Duty Roster'!$21:$21,'Duty Tracking'!A15)</f>
        <v>0</v>
      </c>
      <c r="R15" s="74">
        <f>COUNTIF('Duty Roster'!$22:$22,'Duty Tracking'!A15)</f>
        <v>0</v>
      </c>
    </row>
    <row r="16" spans="1:18" s="63" customFormat="1" ht="12.75">
      <c r="A16" s="76" t="s">
        <v>214</v>
      </c>
      <c r="B16" s="75">
        <f>COUNTIF('Duty Roster'!$3:$3,'Duty Tracking'!A16)</f>
        <v>0</v>
      </c>
      <c r="C16" s="74">
        <f>COUNTIF('Duty Roster'!$5:$5,'Duty Tracking'!A16)</f>
        <v>0</v>
      </c>
      <c r="D16" s="74">
        <f t="shared" si="0"/>
        <v>0</v>
      </c>
      <c r="E16" s="74">
        <f>COUNTIF('Duty Roster'!$18:$18,'Duty Tracking'!A16)</f>
        <v>0</v>
      </c>
      <c r="F16" s="74">
        <f>COUNTIF('Duty Roster'!$19:$19,'Duty Tracking'!A16)</f>
        <v>0</v>
      </c>
      <c r="G16" s="74">
        <f>COUNTIF('Duty Roster'!$20:$21,'Duty Tracking'!A16)</f>
        <v>0</v>
      </c>
      <c r="H16" s="74">
        <f>COUNTIF('Duty Roster'!$23:$23,'Duty Tracking'!A16)</f>
        <v>0</v>
      </c>
      <c r="I16" s="74">
        <f>COUNTIF('Duty Roster'!$24:$24,'Duty Tracking'!A16)</f>
        <v>0</v>
      </c>
      <c r="L16" s="74">
        <f>COUNTIF('Duty Roster'!$6:$6,'Duty Tracking'!A16)</f>
        <v>0</v>
      </c>
      <c r="M16" s="74">
        <f>COUNTIF('Duty Roster'!$10:$10,'Duty Tracking'!A16)</f>
        <v>0</v>
      </c>
      <c r="N16" s="74">
        <f>COUNTIF('Duty Roster'!$14:$14,'Duty Tracking'!A16)</f>
        <v>0</v>
      </c>
      <c r="O16"/>
      <c r="P16" s="74">
        <f>COUNTIF('Duty Roster'!$20:$20,'Duty Tracking'!A16)</f>
        <v>0</v>
      </c>
      <c r="Q16" s="74">
        <f>COUNTIF('Duty Roster'!$21:$21,'Duty Tracking'!A16)</f>
        <v>0</v>
      </c>
      <c r="R16" s="74">
        <f>COUNTIF('Duty Roster'!$22:$22,'Duty Tracking'!A16)</f>
        <v>0</v>
      </c>
    </row>
    <row r="17" spans="1:18" ht="12.75">
      <c r="A17" s="76" t="s">
        <v>200</v>
      </c>
      <c r="B17" s="75">
        <f>COUNTIF('Duty Roster'!$3:$3,'Duty Tracking'!A17)</f>
        <v>0</v>
      </c>
      <c r="C17" s="74">
        <f>COUNTIF('Duty Roster'!$5:$5,'Duty Tracking'!A17)</f>
        <v>0</v>
      </c>
      <c r="D17" s="74">
        <f t="shared" si="0"/>
        <v>0</v>
      </c>
      <c r="E17" s="74">
        <f>COUNTIF('Duty Roster'!$18:$18,'Duty Tracking'!A17)</f>
        <v>0</v>
      </c>
      <c r="F17" s="74">
        <f>COUNTIF('Duty Roster'!$19:$19,'Duty Tracking'!A17)</f>
        <v>0</v>
      </c>
      <c r="G17" s="74">
        <f>COUNTIF('Duty Roster'!$20:$21,'Duty Tracking'!A17)</f>
        <v>0</v>
      </c>
      <c r="H17" s="74">
        <f>COUNTIF('Duty Roster'!$23:$23,'Duty Tracking'!A17)</f>
        <v>0</v>
      </c>
      <c r="I17" s="74">
        <f>COUNTIF('Duty Roster'!$24:$24,'Duty Tracking'!A17)</f>
        <v>0</v>
      </c>
      <c r="K17" s="1"/>
      <c r="L17" s="74">
        <f>COUNTIF('Duty Roster'!$6:$6,'Duty Tracking'!A17)</f>
        <v>0</v>
      </c>
      <c r="M17" s="74">
        <f>COUNTIF('Duty Roster'!$10:$10,'Duty Tracking'!A17)</f>
        <v>0</v>
      </c>
      <c r="N17" s="74">
        <f>COUNTIF('Duty Roster'!$14:$14,'Duty Tracking'!A17)</f>
        <v>0</v>
      </c>
      <c r="P17" s="74">
        <f>COUNTIF('Duty Roster'!$20:$20,'Duty Tracking'!A17)</f>
        <v>0</v>
      </c>
      <c r="Q17" s="74">
        <f>COUNTIF('Duty Roster'!$21:$21,'Duty Tracking'!A17)</f>
        <v>0</v>
      </c>
      <c r="R17" s="74">
        <f>COUNTIF('Duty Roster'!$22:$22,'Duty Tracking'!A17)</f>
        <v>1</v>
      </c>
    </row>
    <row r="18" spans="1:18" ht="12.75">
      <c r="A18" s="71" t="s">
        <v>215</v>
      </c>
      <c r="B18" s="75">
        <f>COUNTIF('Duty Roster'!$3:$3,'Duty Tracking'!A18)</f>
        <v>0</v>
      </c>
      <c r="C18" s="74">
        <f>COUNTIF('Duty Roster'!$5:$5,'Duty Tracking'!A18)</f>
        <v>0</v>
      </c>
      <c r="D18" s="74">
        <f t="shared" si="0"/>
        <v>0</v>
      </c>
      <c r="E18" s="74">
        <f>COUNTIF('Duty Roster'!$18:$18,'Duty Tracking'!A18)</f>
        <v>1</v>
      </c>
      <c r="F18" s="74">
        <f>COUNTIF('Duty Roster'!$19:$19,'Duty Tracking'!A18)</f>
        <v>0</v>
      </c>
      <c r="G18" s="74">
        <f>COUNTIF('Duty Roster'!$20:$21,'Duty Tracking'!A18)</f>
        <v>0</v>
      </c>
      <c r="H18" s="74">
        <f>COUNTIF('Duty Roster'!$23:$23,'Duty Tracking'!A18)</f>
        <v>0</v>
      </c>
      <c r="I18" s="74">
        <f>COUNTIF('Duty Roster'!$24:$24,'Duty Tracking'!A18)</f>
        <v>0</v>
      </c>
      <c r="L18" s="74">
        <f>COUNTIF('Duty Roster'!$6:$6,'Duty Tracking'!A18)</f>
        <v>0</v>
      </c>
      <c r="M18" s="74">
        <f>COUNTIF('Duty Roster'!$10:$10,'Duty Tracking'!A18)</f>
        <v>0</v>
      </c>
      <c r="N18" s="74">
        <f>COUNTIF('Duty Roster'!$14:$14,'Duty Tracking'!A18)</f>
        <v>0</v>
      </c>
      <c r="P18" s="74">
        <f>COUNTIF('Duty Roster'!$20:$20,'Duty Tracking'!A18)</f>
        <v>0</v>
      </c>
      <c r="Q18" s="74">
        <f>COUNTIF('Duty Roster'!$21:$21,'Duty Tracking'!A18)</f>
        <v>0</v>
      </c>
      <c r="R18" s="74">
        <f>COUNTIF('Duty Roster'!$22:$22,'Duty Tracking'!A18)</f>
        <v>0</v>
      </c>
    </row>
    <row r="19" spans="1:18" ht="12.75">
      <c r="A19" s="76" t="s">
        <v>207</v>
      </c>
      <c r="B19" s="75">
        <f>COUNTIF('Duty Roster'!$3:$3,'Duty Tracking'!A19)</f>
        <v>0</v>
      </c>
      <c r="C19" s="74">
        <f>COUNTIF('Duty Roster'!$5:$5,'Duty Tracking'!A19)</f>
        <v>0</v>
      </c>
      <c r="D19" s="74">
        <f t="shared" si="0"/>
        <v>0</v>
      </c>
      <c r="E19" s="74">
        <f>COUNTIF('Duty Roster'!$18:$18,'Duty Tracking'!A19)</f>
        <v>0</v>
      </c>
      <c r="F19" s="74">
        <f>COUNTIF('Duty Roster'!$19:$19,'Duty Tracking'!A19)</f>
        <v>0</v>
      </c>
      <c r="G19" s="74">
        <f>COUNTIF('Duty Roster'!$20:$21,'Duty Tracking'!A19)</f>
        <v>0</v>
      </c>
      <c r="H19" s="74">
        <f>COUNTIF('Duty Roster'!$23:$23,'Duty Tracking'!A19)</f>
        <v>1</v>
      </c>
      <c r="I19" s="74">
        <f>COUNTIF('Duty Roster'!$24:$24,'Duty Tracking'!A19)</f>
        <v>0</v>
      </c>
      <c r="L19" s="74">
        <f>COUNTIF('Duty Roster'!$6:$6,'Duty Tracking'!A19)</f>
        <v>0</v>
      </c>
      <c r="M19" s="74">
        <f>COUNTIF('Duty Roster'!$10:$10,'Duty Tracking'!A19)</f>
        <v>0</v>
      </c>
      <c r="N19" s="74">
        <f>COUNTIF('Duty Roster'!$14:$14,'Duty Tracking'!A19)</f>
        <v>0</v>
      </c>
      <c r="P19" s="74">
        <f>COUNTIF('Duty Roster'!$20:$20,'Duty Tracking'!A19)</f>
        <v>0</v>
      </c>
      <c r="Q19" s="74">
        <f>COUNTIF('Duty Roster'!$21:$21,'Duty Tracking'!A19)</f>
        <v>0</v>
      </c>
      <c r="R19" s="74">
        <f>COUNTIF('Duty Roster'!$22:$22,'Duty Tracking'!A19)</f>
        <v>0</v>
      </c>
    </row>
    <row r="20" spans="1:18" ht="12.75">
      <c r="A20" s="76" t="s">
        <v>211</v>
      </c>
      <c r="B20" s="75">
        <f>COUNTIF('Duty Roster'!$3:$3,'Duty Tracking'!A20)</f>
        <v>0</v>
      </c>
      <c r="C20" s="74">
        <f>COUNTIF('Duty Roster'!$5:$5,'Duty Tracking'!A20)</f>
        <v>0</v>
      </c>
      <c r="D20" s="74">
        <f t="shared" si="0"/>
        <v>1</v>
      </c>
      <c r="E20" s="74">
        <f>COUNTIF('Duty Roster'!$18:$18,'Duty Tracking'!A20)</f>
        <v>0</v>
      </c>
      <c r="F20" s="74">
        <f>COUNTIF('Duty Roster'!$19:$19,'Duty Tracking'!A20)</f>
        <v>0</v>
      </c>
      <c r="G20" s="74">
        <f>COUNTIF('Duty Roster'!$20:$21,'Duty Tracking'!A20)</f>
        <v>0</v>
      </c>
      <c r="H20" s="74">
        <f>COUNTIF('Duty Roster'!$23:$23,'Duty Tracking'!A20)</f>
        <v>0</v>
      </c>
      <c r="I20" s="74">
        <f>COUNTIF('Duty Roster'!$24:$24,'Duty Tracking'!A20)</f>
        <v>0</v>
      </c>
      <c r="L20" s="74">
        <f>COUNTIF('Duty Roster'!$6:$6,'Duty Tracking'!A20)</f>
        <v>0</v>
      </c>
      <c r="M20" s="74">
        <f>COUNTIF('Duty Roster'!$10:$10,'Duty Tracking'!A20)</f>
        <v>1</v>
      </c>
      <c r="N20" s="74">
        <f>COUNTIF('Duty Roster'!$14:$14,'Duty Tracking'!A20)</f>
        <v>0</v>
      </c>
      <c r="P20" s="74">
        <f>COUNTIF('Duty Roster'!$20:$20,'Duty Tracking'!A20)</f>
        <v>0</v>
      </c>
      <c r="Q20" s="74">
        <f>COUNTIF('Duty Roster'!$21:$21,'Duty Tracking'!A20)</f>
        <v>0</v>
      </c>
      <c r="R20" s="74">
        <f>COUNTIF('Duty Roster'!$22:$22,'Duty Tracking'!A20)</f>
        <v>0</v>
      </c>
    </row>
    <row r="21" spans="1:18" s="63" customFormat="1" ht="12.75">
      <c r="A21" s="71" t="s">
        <v>192</v>
      </c>
      <c r="B21" s="75">
        <f>COUNTIF('Duty Roster'!$3:$3,'Duty Tracking'!A21)</f>
        <v>1</v>
      </c>
      <c r="C21" s="74">
        <f>COUNTIF('Duty Roster'!$5:$5,'Duty Tracking'!A21)</f>
        <v>1</v>
      </c>
      <c r="D21" s="74">
        <f t="shared" si="0"/>
        <v>1</v>
      </c>
      <c r="E21" s="74">
        <f>COUNTIF('Duty Roster'!$18:$18,'Duty Tracking'!A21)</f>
        <v>0</v>
      </c>
      <c r="F21" s="74">
        <f>COUNTIF('Duty Roster'!$19:$19,'Duty Tracking'!A21)</f>
        <v>0</v>
      </c>
      <c r="G21" s="74">
        <f>COUNTIF('Duty Roster'!$20:$21,'Duty Tracking'!A21)</f>
        <v>0</v>
      </c>
      <c r="H21" s="74">
        <f>COUNTIF('Duty Roster'!$23:$23,'Duty Tracking'!A21)</f>
        <v>0</v>
      </c>
      <c r="I21" s="74">
        <f>COUNTIF('Duty Roster'!$24:$24,'Duty Tracking'!A21)</f>
        <v>0</v>
      </c>
      <c r="L21" s="74">
        <f>COUNTIF('Duty Roster'!$6:$6,'Duty Tracking'!A21)</f>
        <v>0</v>
      </c>
      <c r="M21" s="74">
        <f>COUNTIF('Duty Roster'!$10:$10,'Duty Tracking'!A21)</f>
        <v>1</v>
      </c>
      <c r="N21" s="74">
        <f>COUNTIF('Duty Roster'!$14:$14,'Duty Tracking'!A21)</f>
        <v>0</v>
      </c>
      <c r="O21"/>
      <c r="P21" s="74">
        <f>COUNTIF('Duty Roster'!$20:$20,'Duty Tracking'!A21)</f>
        <v>0</v>
      </c>
      <c r="Q21" s="74">
        <f>COUNTIF('Duty Roster'!$21:$21,'Duty Tracking'!A21)</f>
        <v>0</v>
      </c>
      <c r="R21" s="74">
        <f>COUNTIF('Duty Roster'!$22:$22,'Duty Tracking'!A21)</f>
        <v>0</v>
      </c>
    </row>
    <row r="22" spans="1:18" s="63" customFormat="1" ht="12.75">
      <c r="A22" s="76" t="s">
        <v>201</v>
      </c>
      <c r="B22" s="75">
        <f>COUNTIF('Duty Roster'!$3:$3,'Duty Tracking'!A22)</f>
        <v>0</v>
      </c>
      <c r="C22" s="74">
        <f>COUNTIF('Duty Roster'!$5:$5,'Duty Tracking'!A22)</f>
        <v>0</v>
      </c>
      <c r="D22" s="74">
        <f t="shared" si="0"/>
        <v>0</v>
      </c>
      <c r="E22" s="74">
        <f>COUNTIF('Duty Roster'!$18:$18,'Duty Tracking'!A22)</f>
        <v>0</v>
      </c>
      <c r="F22" s="74">
        <f>COUNTIF('Duty Roster'!$19:$19,'Duty Tracking'!A22)</f>
        <v>0</v>
      </c>
      <c r="G22" s="74">
        <f>COUNTIF('Duty Roster'!$20:$21,'Duty Tracking'!A22)</f>
        <v>1</v>
      </c>
      <c r="H22" s="74">
        <f>COUNTIF('Duty Roster'!$23:$23,'Duty Tracking'!A22)</f>
        <v>0</v>
      </c>
      <c r="I22" s="74">
        <f>COUNTIF('Duty Roster'!$24:$24,'Duty Tracking'!A22)</f>
        <v>0</v>
      </c>
      <c r="L22" s="74">
        <f>COUNTIF('Duty Roster'!$6:$6,'Duty Tracking'!A22)</f>
        <v>0</v>
      </c>
      <c r="M22" s="74">
        <f>COUNTIF('Duty Roster'!$10:$10,'Duty Tracking'!A22)</f>
        <v>0</v>
      </c>
      <c r="N22" s="74">
        <f>COUNTIF('Duty Roster'!$14:$14,'Duty Tracking'!A22)</f>
        <v>0</v>
      </c>
      <c r="O22"/>
      <c r="P22" s="74">
        <f>COUNTIF('Duty Roster'!$20:$20,'Duty Tracking'!A22)</f>
        <v>1</v>
      </c>
      <c r="Q22" s="74">
        <f>COUNTIF('Duty Roster'!$21:$21,'Duty Tracking'!A22)</f>
        <v>0</v>
      </c>
      <c r="R22" s="74">
        <f>COUNTIF('Duty Roster'!$22:$22,'Duty Tracking'!A22)</f>
        <v>0</v>
      </c>
    </row>
    <row r="23" spans="1:18" ht="12.75">
      <c r="A23" s="76" t="s">
        <v>212</v>
      </c>
      <c r="B23" s="75">
        <f>COUNTIF('Duty Roster'!$3:$3,'Duty Tracking'!A23)</f>
        <v>0</v>
      </c>
      <c r="C23" s="74">
        <f>COUNTIF('Duty Roster'!$5:$5,'Duty Tracking'!A23)</f>
        <v>0</v>
      </c>
      <c r="D23" s="74">
        <f t="shared" si="0"/>
        <v>0</v>
      </c>
      <c r="E23" s="74">
        <f>COUNTIF('Duty Roster'!$18:$18,'Duty Tracking'!A23)</f>
        <v>0</v>
      </c>
      <c r="F23" s="74">
        <f>COUNTIF('Duty Roster'!$19:$19,'Duty Tracking'!A23)</f>
        <v>0</v>
      </c>
      <c r="G23" s="74">
        <f>COUNTIF('Duty Roster'!$20:$21,'Duty Tracking'!A23)</f>
        <v>1</v>
      </c>
      <c r="H23" s="74">
        <f>COUNTIF('Duty Roster'!$23:$23,'Duty Tracking'!A23)</f>
        <v>0</v>
      </c>
      <c r="I23" s="74">
        <f>COUNTIF('Duty Roster'!$24:$24,'Duty Tracking'!A23)</f>
        <v>0</v>
      </c>
      <c r="L23" s="74">
        <f>COUNTIF('Duty Roster'!$6:$6,'Duty Tracking'!A23)</f>
        <v>0</v>
      </c>
      <c r="M23" s="74">
        <f>COUNTIF('Duty Roster'!$10:$10,'Duty Tracking'!A23)</f>
        <v>0</v>
      </c>
      <c r="N23" s="74">
        <f>COUNTIF('Duty Roster'!$14:$14,'Duty Tracking'!A23)</f>
        <v>0</v>
      </c>
      <c r="P23" s="74">
        <f>COUNTIF('Duty Roster'!$20:$20,'Duty Tracking'!A23)</f>
        <v>0</v>
      </c>
      <c r="Q23" s="74">
        <f>COUNTIF('Duty Roster'!$21:$21,'Duty Tracking'!A23)</f>
        <v>1</v>
      </c>
      <c r="R23" s="74">
        <f>COUNTIF('Duty Roster'!$22:$22,'Duty Tracking'!A23)</f>
        <v>0</v>
      </c>
    </row>
    <row r="24" spans="1:18" ht="12.75">
      <c r="A24" s="76" t="s">
        <v>197</v>
      </c>
      <c r="B24" s="75">
        <f>COUNTIF('Duty Roster'!$3:$3,'Duty Tracking'!A24)</f>
        <v>0</v>
      </c>
      <c r="C24" s="74">
        <f>COUNTIF('Duty Roster'!$5:$5,'Duty Tracking'!A24)</f>
        <v>0</v>
      </c>
      <c r="D24" s="74">
        <f t="shared" si="0"/>
        <v>0</v>
      </c>
      <c r="E24" s="74">
        <f>COUNTIF('Duty Roster'!$18:$18,'Duty Tracking'!A24)</f>
        <v>1</v>
      </c>
      <c r="F24" s="74">
        <f>COUNTIF('Duty Roster'!$19:$19,'Duty Tracking'!A24)</f>
        <v>0</v>
      </c>
      <c r="G24" s="74">
        <f>COUNTIF('Duty Roster'!$20:$21,'Duty Tracking'!A24)</f>
        <v>1</v>
      </c>
      <c r="H24" s="74">
        <f>COUNTIF('Duty Roster'!$23:$23,'Duty Tracking'!A24)</f>
        <v>0</v>
      </c>
      <c r="I24" s="74">
        <f>COUNTIF('Duty Roster'!$24:$24,'Duty Tracking'!A24)</f>
        <v>0</v>
      </c>
      <c r="L24" s="74">
        <f>COUNTIF('Duty Roster'!$6:$6,'Duty Tracking'!A24)</f>
        <v>0</v>
      </c>
      <c r="M24" s="74">
        <f>COUNTIF('Duty Roster'!$10:$10,'Duty Tracking'!A24)</f>
        <v>0</v>
      </c>
      <c r="N24" s="74">
        <f>COUNTIF('Duty Roster'!$14:$14,'Duty Tracking'!A24)</f>
        <v>0</v>
      </c>
      <c r="P24" s="74">
        <f>COUNTIF('Duty Roster'!$20:$20,'Duty Tracking'!A24)</f>
        <v>0</v>
      </c>
      <c r="Q24" s="74">
        <f>COUNTIF('Duty Roster'!$21:$21,'Duty Tracking'!A24)</f>
        <v>1</v>
      </c>
      <c r="R24" s="74">
        <f>COUNTIF('Duty Roster'!$22:$22,'Duty Tracking'!A24)</f>
        <v>1</v>
      </c>
    </row>
    <row r="25" spans="1:18" ht="12.75">
      <c r="A25" s="76" t="s">
        <v>195</v>
      </c>
      <c r="B25" s="75">
        <f>COUNTIF('Duty Roster'!$3:$3,'Duty Tracking'!A25)</f>
        <v>0</v>
      </c>
      <c r="C25" s="74">
        <f>COUNTIF('Duty Roster'!$5:$5,'Duty Tracking'!A25)</f>
        <v>1</v>
      </c>
      <c r="D25" s="74">
        <f t="shared" si="0"/>
        <v>0</v>
      </c>
      <c r="E25" s="74">
        <f>COUNTIF('Duty Roster'!$18:$18,'Duty Tracking'!A25)</f>
        <v>0</v>
      </c>
      <c r="F25" s="74">
        <f>COUNTIF('Duty Roster'!$19:$19,'Duty Tracking'!A25)</f>
        <v>0</v>
      </c>
      <c r="G25" s="74">
        <f>COUNTIF('Duty Roster'!$20:$21,'Duty Tracking'!A25)</f>
        <v>0</v>
      </c>
      <c r="H25" s="74">
        <f>COUNTIF('Duty Roster'!$23:$23,'Duty Tracking'!A25)</f>
        <v>2</v>
      </c>
      <c r="I25" s="74">
        <f>COUNTIF('Duty Roster'!$24:$24,'Duty Tracking'!A25)</f>
        <v>0</v>
      </c>
      <c r="L25" s="74">
        <f>COUNTIF('Duty Roster'!$6:$6,'Duty Tracking'!A25)</f>
        <v>0</v>
      </c>
      <c r="M25" s="74">
        <f>COUNTIF('Duty Roster'!$10:$10,'Duty Tracking'!A25)</f>
        <v>0</v>
      </c>
      <c r="N25" s="74">
        <f>COUNTIF('Duty Roster'!$14:$14,'Duty Tracking'!A25)</f>
        <v>0</v>
      </c>
      <c r="P25" s="74">
        <f>COUNTIF('Duty Roster'!$20:$20,'Duty Tracking'!A25)</f>
        <v>0</v>
      </c>
      <c r="Q25" s="74">
        <f>COUNTIF('Duty Roster'!$21:$21,'Duty Tracking'!A25)</f>
        <v>0</v>
      </c>
      <c r="R25" s="74">
        <f>COUNTIF('Duty Roster'!$22:$22,'Duty Tracking'!A25)</f>
        <v>0</v>
      </c>
    </row>
    <row r="26" spans="1:18" ht="12.75">
      <c r="A26" s="71" t="s">
        <v>216</v>
      </c>
      <c r="B26" s="75">
        <f>COUNTIF('Duty Roster'!$3:$3,'Duty Tracking'!A26)</f>
        <v>0</v>
      </c>
      <c r="C26" s="74">
        <f>COUNTIF('Duty Roster'!$5:$5,'Duty Tracking'!A26)</f>
        <v>0</v>
      </c>
      <c r="D26" s="74">
        <f t="shared" si="0"/>
        <v>1</v>
      </c>
      <c r="E26" s="74">
        <f>COUNTIF('Duty Roster'!$18:$18,'Duty Tracking'!A26)</f>
        <v>0</v>
      </c>
      <c r="F26" s="74">
        <f>COUNTIF('Duty Roster'!$19:$19,'Duty Tracking'!A26)</f>
        <v>0</v>
      </c>
      <c r="G26" s="74">
        <f>COUNTIF('Duty Roster'!$20:$21,'Duty Tracking'!A26)</f>
        <v>0</v>
      </c>
      <c r="H26" s="74">
        <f>COUNTIF('Duty Roster'!$23:$23,'Duty Tracking'!A26)</f>
        <v>0</v>
      </c>
      <c r="I26" s="74">
        <f>COUNTIF('Duty Roster'!$24:$24,'Duty Tracking'!A26)</f>
        <v>0</v>
      </c>
      <c r="L26" s="74">
        <f>COUNTIF('Duty Roster'!$6:$6,'Duty Tracking'!A26)</f>
        <v>0</v>
      </c>
      <c r="M26" s="74">
        <f>COUNTIF('Duty Roster'!$10:$10,'Duty Tracking'!A26)</f>
        <v>0</v>
      </c>
      <c r="N26" s="74">
        <f>COUNTIF('Duty Roster'!$14:$14,'Duty Tracking'!A26)</f>
        <v>1</v>
      </c>
      <c r="P26" s="74">
        <f>COUNTIF('Duty Roster'!$20:$20,'Duty Tracking'!A26)</f>
        <v>0</v>
      </c>
      <c r="Q26" s="74">
        <f>COUNTIF('Duty Roster'!$21:$21,'Duty Tracking'!A26)</f>
        <v>0</v>
      </c>
      <c r="R26" s="74">
        <f>COUNTIF('Duty Roster'!$22:$22,'Duty Tracking'!A26)</f>
        <v>0</v>
      </c>
    </row>
    <row r="27" spans="1:18" ht="12.75">
      <c r="A27" s="76" t="s">
        <v>210</v>
      </c>
      <c r="B27" s="75">
        <f>COUNTIF('Duty Roster'!$3:$3,'Duty Tracking'!A27)</f>
        <v>0</v>
      </c>
      <c r="C27" s="74">
        <f>COUNTIF('Duty Roster'!$5:$5,'Duty Tracking'!A27)</f>
        <v>0</v>
      </c>
      <c r="D27" s="74">
        <f t="shared" si="0"/>
        <v>1</v>
      </c>
      <c r="E27" s="74">
        <f>COUNTIF('Duty Roster'!$18:$18,'Duty Tracking'!A27)</f>
        <v>0</v>
      </c>
      <c r="F27" s="74">
        <f>COUNTIF('Duty Roster'!$19:$19,'Duty Tracking'!A27)</f>
        <v>1</v>
      </c>
      <c r="G27" s="74">
        <f>COUNTIF('Duty Roster'!$20:$21,'Duty Tracking'!A27)</f>
        <v>0</v>
      </c>
      <c r="H27" s="74">
        <f>COUNTIF('Duty Roster'!$23:$23,'Duty Tracking'!A27)</f>
        <v>0</v>
      </c>
      <c r="I27" s="74">
        <f>COUNTIF('Duty Roster'!$24:$24,'Duty Tracking'!A27)</f>
        <v>0</v>
      </c>
      <c r="L27" s="74">
        <f>COUNTIF('Duty Roster'!$6:$6,'Duty Tracking'!A27)</f>
        <v>0</v>
      </c>
      <c r="M27" s="74">
        <f>COUNTIF('Duty Roster'!$10:$10,'Duty Tracking'!A27)</f>
        <v>0</v>
      </c>
      <c r="N27" s="74">
        <f>COUNTIF('Duty Roster'!$14:$14,'Duty Tracking'!A27)</f>
        <v>1</v>
      </c>
      <c r="P27" s="74">
        <f>COUNTIF('Duty Roster'!$20:$20,'Duty Tracking'!A27)</f>
        <v>0</v>
      </c>
      <c r="Q27" s="74">
        <f>COUNTIF('Duty Roster'!$21:$21,'Duty Tracking'!A27)</f>
        <v>0</v>
      </c>
      <c r="R27" s="74">
        <f>COUNTIF('Duty Roster'!$22:$22,'Duty Tracking'!A27)</f>
        <v>0</v>
      </c>
    </row>
    <row r="28" spans="1:18" ht="12.75">
      <c r="A28" s="76" t="s">
        <v>213</v>
      </c>
      <c r="B28" s="75">
        <f>COUNTIF('Duty Roster'!$3:$3,'Duty Tracking'!A28)</f>
        <v>0</v>
      </c>
      <c r="C28" s="74">
        <f>COUNTIF('Duty Roster'!$5:$5,'Duty Tracking'!A28)</f>
        <v>0</v>
      </c>
      <c r="D28" s="74">
        <f t="shared" si="0"/>
        <v>0</v>
      </c>
      <c r="E28" s="74">
        <f>COUNTIF('Duty Roster'!$18:$18,'Duty Tracking'!A28)</f>
        <v>0</v>
      </c>
      <c r="F28" s="74">
        <f>COUNTIF('Duty Roster'!$19:$19,'Duty Tracking'!A28)</f>
        <v>0</v>
      </c>
      <c r="G28" s="74">
        <f>COUNTIF('Duty Roster'!$20:$21,'Duty Tracking'!A28)</f>
        <v>2</v>
      </c>
      <c r="H28" s="74">
        <f>COUNTIF('Duty Roster'!$23:$23,'Duty Tracking'!A28)</f>
        <v>0</v>
      </c>
      <c r="I28" s="74">
        <f>COUNTIF('Duty Roster'!$24:$24,'Duty Tracking'!A28)</f>
        <v>0</v>
      </c>
      <c r="L28" s="74">
        <f>COUNTIF('Duty Roster'!$6:$6,'Duty Tracking'!A28)</f>
        <v>0</v>
      </c>
      <c r="M28" s="74">
        <f>COUNTIF('Duty Roster'!$10:$10,'Duty Tracking'!A28)</f>
        <v>0</v>
      </c>
      <c r="N28" s="74">
        <f>COUNTIF('Duty Roster'!$14:$14,'Duty Tracking'!A28)</f>
        <v>0</v>
      </c>
      <c r="P28" s="74">
        <f>COUNTIF('Duty Roster'!$20:$20,'Duty Tracking'!A28)</f>
        <v>2</v>
      </c>
      <c r="Q28" s="74">
        <f>COUNTIF('Duty Roster'!$21:$21,'Duty Tracking'!A28)</f>
        <v>0</v>
      </c>
      <c r="R28" s="74">
        <f>COUNTIF('Duty Roster'!$22:$22,'Duty Tracking'!A28)</f>
        <v>0</v>
      </c>
    </row>
    <row r="29" spans="1:18" ht="12.75">
      <c r="A29" s="76" t="s">
        <v>198</v>
      </c>
      <c r="B29" s="75">
        <f>COUNTIF('Duty Roster'!$3:$3,'Duty Tracking'!A29)</f>
        <v>0</v>
      </c>
      <c r="C29" s="74">
        <f>COUNTIF('Duty Roster'!$5:$5,'Duty Tracking'!A29)</f>
        <v>0</v>
      </c>
      <c r="D29" s="74">
        <f t="shared" si="0"/>
        <v>1</v>
      </c>
      <c r="E29" s="74">
        <f>COUNTIF('Duty Roster'!$18:$18,'Duty Tracking'!A29)</f>
        <v>0</v>
      </c>
      <c r="F29" s="74">
        <f>COUNTIF('Duty Roster'!$19:$19,'Duty Tracking'!A29)</f>
        <v>0</v>
      </c>
      <c r="G29" s="74">
        <f>COUNTIF('Duty Roster'!$20:$21,'Duty Tracking'!A29)</f>
        <v>0</v>
      </c>
      <c r="H29" s="74">
        <f>COUNTIF('Duty Roster'!$23:$23,'Duty Tracking'!A29)</f>
        <v>0</v>
      </c>
      <c r="I29" s="74">
        <f>COUNTIF('Duty Roster'!$24:$24,'Duty Tracking'!A29)</f>
        <v>0</v>
      </c>
      <c r="L29" s="74">
        <f>COUNTIF('Duty Roster'!$6:$6,'Duty Tracking'!A29)</f>
        <v>0</v>
      </c>
      <c r="M29" s="74">
        <f>COUNTIF('Duty Roster'!$10:$10,'Duty Tracking'!A29)</f>
        <v>0</v>
      </c>
      <c r="N29" s="74">
        <f>COUNTIF('Duty Roster'!$14:$14,'Duty Tracking'!A29)</f>
        <v>1</v>
      </c>
      <c r="P29" s="74">
        <f>COUNTIF('Duty Roster'!$20:$20,'Duty Tracking'!A29)</f>
        <v>0</v>
      </c>
      <c r="Q29" s="74">
        <f>COUNTIF('Duty Roster'!$21:$21,'Duty Tracking'!A29)</f>
        <v>0</v>
      </c>
      <c r="R29" s="74">
        <f>COUNTIF('Duty Roster'!$22:$22,'Duty Tracking'!A29)</f>
        <v>0</v>
      </c>
    </row>
    <row r="30" spans="1:18" ht="12.75">
      <c r="A30" s="76" t="s">
        <v>199</v>
      </c>
      <c r="B30" s="75">
        <f>COUNTIF('Duty Roster'!$3:$3,'Duty Tracking'!A30)</f>
        <v>1</v>
      </c>
      <c r="C30" s="74">
        <f>COUNTIF('Duty Roster'!$5:$5,'Duty Tracking'!A30)</f>
        <v>0</v>
      </c>
      <c r="D30" s="74">
        <f t="shared" si="0"/>
        <v>1</v>
      </c>
      <c r="E30" s="74">
        <f>COUNTIF('Duty Roster'!$18:$18,'Duty Tracking'!A30)</f>
        <v>1</v>
      </c>
      <c r="F30" s="74">
        <f>COUNTIF('Duty Roster'!$19:$19,'Duty Tracking'!A30)</f>
        <v>2</v>
      </c>
      <c r="G30" s="74">
        <f>COUNTIF('Duty Roster'!$20:$21,'Duty Tracking'!A30)</f>
        <v>0</v>
      </c>
      <c r="H30" s="74">
        <f>COUNTIF('Duty Roster'!$23:$23,'Duty Tracking'!A30)</f>
        <v>0</v>
      </c>
      <c r="I30" s="74">
        <f>COUNTIF('Duty Roster'!$24:$24,'Duty Tracking'!A30)</f>
        <v>0</v>
      </c>
      <c r="L30" s="74">
        <f>COUNTIF('Duty Roster'!$6:$6,'Duty Tracking'!A30)</f>
        <v>0</v>
      </c>
      <c r="M30" s="74">
        <f>COUNTIF('Duty Roster'!$10:$10,'Duty Tracking'!A30)</f>
        <v>0</v>
      </c>
      <c r="N30" s="74">
        <f>COUNTIF('Duty Roster'!$14:$14,'Duty Tracking'!A30)</f>
        <v>1</v>
      </c>
      <c r="P30" s="74">
        <f>COUNTIF('Duty Roster'!$20:$20,'Duty Tracking'!A30)</f>
        <v>0</v>
      </c>
      <c r="Q30" s="74">
        <f>COUNTIF('Duty Roster'!$21:$21,'Duty Tracking'!A30)</f>
        <v>0</v>
      </c>
      <c r="R30" s="74">
        <f>COUNTIF('Duty Roster'!$22:$22,'Duty Tracking'!A30)</f>
        <v>0</v>
      </c>
    </row>
    <row r="31" spans="1:18" ht="12.75">
      <c r="A31" s="87"/>
      <c r="B31" s="75">
        <f>COUNTIF('Duty Roster'!$3:$3,'Duty Tracking'!A31)</f>
        <v>0</v>
      </c>
      <c r="C31" s="74">
        <f>COUNTIF('Duty Roster'!$5:$5,'Duty Tracking'!A31)</f>
        <v>0</v>
      </c>
      <c r="D31" s="74">
        <f t="shared" si="0"/>
        <v>0</v>
      </c>
      <c r="E31" s="74">
        <f>COUNTIF('Duty Roster'!$18:$18,'Duty Tracking'!A31)</f>
        <v>0</v>
      </c>
      <c r="F31" s="74">
        <f>COUNTIF('Duty Roster'!$19:$19,'Duty Tracking'!A31)</f>
        <v>0</v>
      </c>
      <c r="G31" s="74">
        <f>COUNTIF('Duty Roster'!$20:$21,'Duty Tracking'!A31)</f>
        <v>0</v>
      </c>
      <c r="H31" s="74">
        <f>COUNTIF('Duty Roster'!$23:$23,'Duty Tracking'!A31)</f>
        <v>0</v>
      </c>
      <c r="I31" s="74">
        <f>COUNTIF('Duty Roster'!$24:$24,'Duty Tracking'!A31)</f>
        <v>0</v>
      </c>
      <c r="L31" s="74">
        <f>COUNTIF('Duty Roster'!$6:$6,'Duty Tracking'!A31)</f>
        <v>0</v>
      </c>
      <c r="M31" s="74">
        <f>COUNTIF('Duty Roster'!$10:$10,'Duty Tracking'!A31)</f>
        <v>0</v>
      </c>
      <c r="N31" s="74">
        <f>COUNTIF('Duty Roster'!$14:$14,'Duty Tracking'!A31)</f>
        <v>0</v>
      </c>
      <c r="P31" s="74">
        <f>COUNTIF('Duty Roster'!$20:$20,'Duty Tracking'!A31)</f>
        <v>0</v>
      </c>
      <c r="Q31" s="74">
        <f>COUNTIF('Duty Roster'!$21:$21,'Duty Tracking'!A31)</f>
        <v>0</v>
      </c>
      <c r="R31" s="74">
        <f>COUNTIF('Duty Roster'!$22:$22,'Duty Tracking'!A31)</f>
        <v>0</v>
      </c>
    </row>
    <row r="32" spans="1:18" ht="12.75">
      <c r="A32" s="87"/>
      <c r="B32" s="75">
        <f>COUNTIF('Duty Roster'!$3:$3,'Duty Tracking'!A32)</f>
        <v>0</v>
      </c>
      <c r="C32" s="74">
        <f>COUNTIF('Duty Roster'!$5:$5,'Duty Tracking'!A32)</f>
        <v>0</v>
      </c>
      <c r="D32" s="74">
        <f t="shared" si="0"/>
        <v>0</v>
      </c>
      <c r="E32" s="74">
        <f>COUNTIF('Duty Roster'!$18:$18,'Duty Tracking'!A32)</f>
        <v>0</v>
      </c>
      <c r="F32" s="74">
        <f>COUNTIF('Duty Roster'!$19:$19,'Duty Tracking'!A32)</f>
        <v>0</v>
      </c>
      <c r="G32" s="74">
        <f>COUNTIF('Duty Roster'!$20:$21,'Duty Tracking'!A32)</f>
        <v>0</v>
      </c>
      <c r="H32" s="74">
        <f>COUNTIF('Duty Roster'!$23:$23,'Duty Tracking'!A32)</f>
        <v>0</v>
      </c>
      <c r="I32" s="74">
        <f>COUNTIF('Duty Roster'!$24:$24,'Duty Tracking'!A32)</f>
        <v>0</v>
      </c>
      <c r="L32" s="74">
        <f>COUNTIF('Duty Roster'!$6:$6,'Duty Tracking'!A32)</f>
        <v>0</v>
      </c>
      <c r="M32" s="74">
        <f>COUNTIF('Duty Roster'!$10:$10,'Duty Tracking'!A32)</f>
        <v>0</v>
      </c>
      <c r="N32" s="74">
        <f>COUNTIF('Duty Roster'!$14:$14,'Duty Tracking'!A32)</f>
        <v>0</v>
      </c>
      <c r="P32" s="74">
        <f>COUNTIF('Duty Roster'!$20:$20,'Duty Tracking'!A32)</f>
        <v>0</v>
      </c>
      <c r="Q32" s="74">
        <f>COUNTIF('Duty Roster'!$21:$21,'Duty Tracking'!A32)</f>
        <v>0</v>
      </c>
      <c r="R32" s="74">
        <f>COUNTIF('Duty Roster'!$22:$22,'Duty Tracking'!A32)</f>
        <v>0</v>
      </c>
    </row>
    <row r="33" spans="1:18" ht="12.75">
      <c r="A33" s="87" t="s">
        <v>75</v>
      </c>
      <c r="B33" s="75">
        <f>COUNTIF('Duty Roster'!$3:$3,'Duty Tracking'!A33)</f>
        <v>92</v>
      </c>
      <c r="C33" s="74">
        <f>COUNTIF('Duty Roster'!$5:$5,'Duty Tracking'!A33)</f>
        <v>92</v>
      </c>
      <c r="D33" s="74">
        <f t="shared" si="0"/>
        <v>276</v>
      </c>
      <c r="E33" s="74">
        <f>COUNTIF('Duty Roster'!$18:$18,'Duty Tracking'!A33)</f>
        <v>92</v>
      </c>
      <c r="F33" s="74">
        <f>COUNTIF('Duty Roster'!$19:$19,'Duty Tracking'!A33)</f>
        <v>92</v>
      </c>
      <c r="G33" s="74">
        <f>COUNTIF('Duty Roster'!$20:$21,'Duty Tracking'!A33)</f>
        <v>185</v>
      </c>
      <c r="H33" s="74">
        <f>COUNTIF('Duty Roster'!$23:$23,'Duty Tracking'!A33)</f>
        <v>92</v>
      </c>
      <c r="I33" s="74">
        <f>COUNTIF('Duty Roster'!$24:$24,'Duty Tracking'!A33)</f>
        <v>92</v>
      </c>
      <c r="L33" s="74">
        <f>COUNTIF('Duty Roster'!$6:$6,'Duty Tracking'!A33)</f>
        <v>92</v>
      </c>
      <c r="M33" s="74">
        <f>COUNTIF('Duty Roster'!$10:$10,'Duty Tracking'!A33)</f>
        <v>92</v>
      </c>
      <c r="N33" s="74">
        <f>COUNTIF('Duty Roster'!$14:$14,'Duty Tracking'!A33)</f>
        <v>92</v>
      </c>
      <c r="P33" s="74">
        <f>COUNTIF('Duty Roster'!$20:$20,'Duty Tracking'!A33)</f>
        <v>93</v>
      </c>
      <c r="Q33" s="74">
        <f>COUNTIF('Duty Roster'!$21:$21,'Duty Tracking'!A33)</f>
        <v>92</v>
      </c>
      <c r="R33" s="74">
        <f>COUNTIF('Duty Roster'!$22:$22,'Duty Tracking'!A33)</f>
        <v>92</v>
      </c>
    </row>
  </sheetData>
  <sheetProtection/>
  <conditionalFormatting sqref="C6:I33">
    <cfRule type="cellIs" priority="44" dxfId="0" operator="greaterThan" stopIfTrue="1">
      <formula>0</formula>
    </cfRule>
  </conditionalFormatting>
  <conditionalFormatting sqref="L6:N6">
    <cfRule type="cellIs" priority="43" dxfId="0" operator="greaterThan" stopIfTrue="1">
      <formula>0</formula>
    </cfRule>
  </conditionalFormatting>
  <conditionalFormatting sqref="P6:R6">
    <cfRule type="cellIs" priority="42" dxfId="0" operator="greaterThan" stopIfTrue="1">
      <formula>0</formula>
    </cfRule>
  </conditionalFormatting>
  <conditionalFormatting sqref="P6">
    <cfRule type="cellIs" priority="41" dxfId="0" operator="greaterThan" stopIfTrue="1">
      <formula>0</formula>
    </cfRule>
  </conditionalFormatting>
  <conditionalFormatting sqref="Q6">
    <cfRule type="cellIs" priority="40" dxfId="0" operator="greaterThan" stopIfTrue="1">
      <formula>0</formula>
    </cfRule>
  </conditionalFormatting>
  <conditionalFormatting sqref="R6">
    <cfRule type="cellIs" priority="39" dxfId="0" operator="greaterThan" stopIfTrue="1">
      <formula>0</formula>
    </cfRule>
  </conditionalFormatting>
  <conditionalFormatting sqref="Q6">
    <cfRule type="cellIs" priority="38" dxfId="0" operator="greaterThan" stopIfTrue="1">
      <formula>0</formula>
    </cfRule>
  </conditionalFormatting>
  <conditionalFormatting sqref="R6">
    <cfRule type="cellIs" priority="37" dxfId="0" operator="greaterThan" stopIfTrue="1">
      <formula>0</formula>
    </cfRule>
  </conditionalFormatting>
  <conditionalFormatting sqref="R6">
    <cfRule type="cellIs" priority="36" dxfId="0" operator="greaterThan" stopIfTrue="1">
      <formula>0</formula>
    </cfRule>
  </conditionalFormatting>
  <conditionalFormatting sqref="L6">
    <cfRule type="cellIs" priority="35" dxfId="0" operator="greaterThan" stopIfTrue="1">
      <formula>0</formula>
    </cfRule>
  </conditionalFormatting>
  <conditionalFormatting sqref="L6">
    <cfRule type="cellIs" priority="34" dxfId="0" operator="greaterThan" stopIfTrue="1">
      <formula>0</formula>
    </cfRule>
  </conditionalFormatting>
  <conditionalFormatting sqref="M6">
    <cfRule type="cellIs" priority="33" dxfId="0" operator="greaterThan" stopIfTrue="1">
      <formula>0</formula>
    </cfRule>
  </conditionalFormatting>
  <conditionalFormatting sqref="M6">
    <cfRule type="cellIs" priority="32" dxfId="0" operator="greaterThan" stopIfTrue="1">
      <formula>0</formula>
    </cfRule>
  </conditionalFormatting>
  <conditionalFormatting sqref="N6">
    <cfRule type="cellIs" priority="31" dxfId="0" operator="greaterThan" stopIfTrue="1">
      <formula>0</formula>
    </cfRule>
  </conditionalFormatting>
  <conditionalFormatting sqref="N6">
    <cfRule type="cellIs" priority="30" dxfId="0" operator="greaterThan" stopIfTrue="1">
      <formula>0</formula>
    </cfRule>
  </conditionalFormatting>
  <conditionalFormatting sqref="L7:N33">
    <cfRule type="cellIs" priority="29" dxfId="0" operator="greaterThan" stopIfTrue="1">
      <formula>0</formula>
    </cfRule>
  </conditionalFormatting>
  <conditionalFormatting sqref="P7:R33">
    <cfRule type="cellIs" priority="28" dxfId="0" operator="greaterThan" stopIfTrue="1">
      <formula>0</formula>
    </cfRule>
  </conditionalFormatting>
  <conditionalFormatting sqref="P7:P33">
    <cfRule type="cellIs" priority="27" dxfId="0" operator="greaterThan" stopIfTrue="1">
      <formula>0</formula>
    </cfRule>
  </conditionalFormatting>
  <conditionalFormatting sqref="Q7:Q33">
    <cfRule type="cellIs" priority="26" dxfId="0" operator="greaterThan" stopIfTrue="1">
      <formula>0</formula>
    </cfRule>
  </conditionalFormatting>
  <conditionalFormatting sqref="R7:R33">
    <cfRule type="cellIs" priority="25" dxfId="0" operator="greaterThan" stopIfTrue="1">
      <formula>0</formula>
    </cfRule>
  </conditionalFormatting>
  <conditionalFormatting sqref="Q7:Q33">
    <cfRule type="cellIs" priority="24" dxfId="0" operator="greaterThan" stopIfTrue="1">
      <formula>0</formula>
    </cfRule>
  </conditionalFormatting>
  <conditionalFormatting sqref="R7:R33">
    <cfRule type="cellIs" priority="23" dxfId="0" operator="greaterThan" stopIfTrue="1">
      <formula>0</formula>
    </cfRule>
  </conditionalFormatting>
  <conditionalFormatting sqref="R7:R33">
    <cfRule type="cellIs" priority="22" dxfId="0" operator="greaterThan" stopIfTrue="1">
      <formula>0</formula>
    </cfRule>
  </conditionalFormatting>
  <conditionalFormatting sqref="L7:L33">
    <cfRule type="cellIs" priority="21" dxfId="0" operator="greaterThan" stopIfTrue="1">
      <formula>0</formula>
    </cfRule>
  </conditionalFormatting>
  <conditionalFormatting sqref="L7:L33">
    <cfRule type="cellIs" priority="20" dxfId="0" operator="greaterThan" stopIfTrue="1">
      <formula>0</formula>
    </cfRule>
  </conditionalFormatting>
  <conditionalFormatting sqref="M7:M33">
    <cfRule type="cellIs" priority="19" dxfId="0" operator="greaterThan" stopIfTrue="1">
      <formula>0</formula>
    </cfRule>
  </conditionalFormatting>
  <conditionalFormatting sqref="M7:M33">
    <cfRule type="cellIs" priority="18" dxfId="0" operator="greaterThan" stopIfTrue="1">
      <formula>0</formula>
    </cfRule>
  </conditionalFormatting>
  <conditionalFormatting sqref="N7:N33">
    <cfRule type="cellIs" priority="17" dxfId="0" operator="greaterThan" stopIfTrue="1">
      <formula>0</formula>
    </cfRule>
  </conditionalFormatting>
  <conditionalFormatting sqref="N7:N33">
    <cfRule type="cellIs" priority="16" dxfId="0" operator="greaterThan" stopIfTrue="1">
      <formula>0</formula>
    </cfRule>
  </conditionalFormatting>
  <conditionalFormatting sqref="C5:I5">
    <cfRule type="cellIs" priority="15" dxfId="0" operator="greaterThan" stopIfTrue="1">
      <formula>0</formula>
    </cfRule>
  </conditionalFormatting>
  <conditionalFormatting sqref="L5:N5">
    <cfRule type="cellIs" priority="14" dxfId="0" operator="greaterThan" stopIfTrue="1">
      <formula>0</formula>
    </cfRule>
  </conditionalFormatting>
  <conditionalFormatting sqref="P5:R5">
    <cfRule type="cellIs" priority="13" dxfId="0" operator="greaterThan" stopIfTrue="1">
      <formula>0</formula>
    </cfRule>
  </conditionalFormatting>
  <conditionalFormatting sqref="P5">
    <cfRule type="cellIs" priority="12" dxfId="0" operator="greaterThan" stopIfTrue="1">
      <formula>0</formula>
    </cfRule>
  </conditionalFormatting>
  <conditionalFormatting sqref="Q5">
    <cfRule type="cellIs" priority="11" dxfId="0" operator="greaterThan" stopIfTrue="1">
      <formula>0</formula>
    </cfRule>
  </conditionalFormatting>
  <conditionalFormatting sqref="R5">
    <cfRule type="cellIs" priority="10" dxfId="0" operator="greaterThan" stopIfTrue="1">
      <formula>0</formula>
    </cfRule>
  </conditionalFormatting>
  <conditionalFormatting sqref="Q5">
    <cfRule type="cellIs" priority="9" dxfId="0" operator="greaterThan" stopIfTrue="1">
      <formula>0</formula>
    </cfRule>
  </conditionalFormatting>
  <conditionalFormatting sqref="R5">
    <cfRule type="cellIs" priority="8" dxfId="0" operator="greaterThan" stopIfTrue="1">
      <formula>0</formula>
    </cfRule>
  </conditionalFormatting>
  <conditionalFormatting sqref="R5">
    <cfRule type="cellIs" priority="7" dxfId="0" operator="greaterThan" stopIfTrue="1">
      <formula>0</formula>
    </cfRule>
  </conditionalFormatting>
  <conditionalFormatting sqref="L5">
    <cfRule type="cellIs" priority="6" dxfId="0" operator="greaterThan" stopIfTrue="1">
      <formula>0</formula>
    </cfRule>
  </conditionalFormatting>
  <conditionalFormatting sqref="L5">
    <cfRule type="cellIs" priority="5" dxfId="0" operator="greaterThan" stopIfTrue="1">
      <formula>0</formula>
    </cfRule>
  </conditionalFormatting>
  <conditionalFormatting sqref="M5">
    <cfRule type="cellIs" priority="4" dxfId="0" operator="greaterThan" stopIfTrue="1">
      <formula>0</formula>
    </cfRule>
  </conditionalFormatting>
  <conditionalFormatting sqref="M5">
    <cfRule type="cellIs" priority="3" dxfId="0" operator="greaterThan" stopIfTrue="1">
      <formula>0</formula>
    </cfRule>
  </conditionalFormatting>
  <conditionalFormatting sqref="N5">
    <cfRule type="cellIs" priority="2" dxfId="0" operator="greaterThan" stopIfTrue="1">
      <formula>0</formula>
    </cfRule>
  </conditionalFormatting>
  <conditionalFormatting sqref="N5">
    <cfRule type="cellIs" priority="1" dxfId="0" operator="greaterThan" stopIfTrue="1">
      <formula>0</formula>
    </cfRule>
  </conditionalFormatting>
  <printOptions/>
  <pageMargins left="0.25" right="0.25" top="1" bottom="1" header="0.5" footer="0.5"/>
  <pageSetup fitToHeight="1" fitToWidth="1" horizontalDpi="600" verticalDpi="600" orientation="landscape" scale="46" r:id="rId1"/>
</worksheet>
</file>

<file path=xl/worksheets/sheet5.xml><?xml version="1.0" encoding="utf-8"?>
<worksheet xmlns="http://schemas.openxmlformats.org/spreadsheetml/2006/main" xmlns:r="http://schemas.openxmlformats.org/officeDocument/2006/relationships">
  <sheetPr>
    <tabColor indexed="12"/>
    <pageSetUpPr fitToPage="1"/>
  </sheetPr>
  <dimension ref="A1:K49"/>
  <sheetViews>
    <sheetView showGridLines="0" view="pageBreakPreview" zoomScaleSheetLayoutView="100" zoomScalePageLayoutView="0" workbookViewId="0" topLeftCell="A1">
      <selection activeCell="E25" sqref="E25"/>
    </sheetView>
  </sheetViews>
  <sheetFormatPr defaultColWidth="9.140625" defaultRowHeight="12.75"/>
  <cols>
    <col min="1" max="1" width="15.7109375" style="53" customWidth="1"/>
    <col min="2" max="2" width="1.1484375" style="53" customWidth="1"/>
    <col min="3" max="3" width="63.00390625" style="43" bestFit="1" customWidth="1"/>
    <col min="4" max="4" width="27.7109375" style="43" bestFit="1" customWidth="1"/>
    <col min="5" max="16384" width="9.140625" style="39" customWidth="1"/>
  </cols>
  <sheetData>
    <row r="1" spans="1:4" ht="15.75">
      <c r="A1" s="52"/>
      <c r="B1" s="52"/>
      <c r="C1" s="38"/>
      <c r="D1" s="38" t="s">
        <v>76</v>
      </c>
    </row>
    <row r="2" spans="1:4" ht="15.75">
      <c r="A2" s="52"/>
      <c r="B2" s="52"/>
      <c r="C2" s="38"/>
      <c r="D2" s="56" t="str">
        <f ca="1">INDIRECT(ADDRESS(25,$F$6,1,,"Duty Roster"))</f>
        <v>yo</v>
      </c>
    </row>
    <row r="3" spans="1:4" ht="15.75">
      <c r="A3" s="52"/>
      <c r="B3" s="52"/>
      <c r="C3" s="40"/>
      <c r="D3" s="40"/>
    </row>
    <row r="5" spans="1:4" ht="15.75">
      <c r="A5" s="52"/>
      <c r="B5" s="52"/>
      <c r="C5" s="57" t="str">
        <f ca="1">INDIRECT(ADDRESS(28,$F$6,1,,"Duty Roster"))</f>
        <v>Talking Widgets</v>
      </c>
      <c r="D5" s="38"/>
    </row>
    <row r="6" spans="1:6" ht="15.75">
      <c r="A6" s="52"/>
      <c r="B6" s="52"/>
      <c r="C6" s="56" t="str">
        <f ca="1">INDIRECT(ADDRESS(29,$F$6,1,,"Duty Roster"))</f>
        <v>Meeting #4</v>
      </c>
      <c r="D6" s="38"/>
      <c r="F6" s="41">
        <v>5</v>
      </c>
    </row>
    <row r="7" spans="1:4" ht="15.75">
      <c r="A7" s="52"/>
      <c r="B7" s="52"/>
      <c r="C7" s="56" t="str">
        <f ca="1">INDIRECT(ADDRESS(34,$F$6,1,,"Duty Roster"))</f>
        <v>Tuesday, January. 23, 2009  12:00 PM-1:00 PM</v>
      </c>
      <c r="D7" s="38"/>
    </row>
    <row r="8" spans="1:4" ht="15.75">
      <c r="A8" s="52"/>
      <c r="B8" s="52"/>
      <c r="C8" s="58" t="str">
        <f ca="1">INDIRECT(ADDRESS(33,$F$6,1,,"Duty Roster"))</f>
        <v>My Theme</v>
      </c>
      <c r="D8" s="38"/>
    </row>
    <row r="9" spans="1:4" ht="15.75" customHeight="1">
      <c r="A9" s="52"/>
      <c r="B9" s="52"/>
      <c r="C9" s="36"/>
      <c r="D9" s="36"/>
    </row>
    <row r="10" spans="1:10" ht="15.75" customHeight="1">
      <c r="A10" s="52" t="str">
        <f ca="1">INDIRECT(ADDRESS(2,1,2,,"Timings"))</f>
        <v>12:05</v>
      </c>
      <c r="B10" s="52"/>
      <c r="C10" s="45" t="s">
        <v>37</v>
      </c>
      <c r="D10" s="82" t="str">
        <f ca="1">INDIRECT(ADDRESS(3,$F$6,1,,"Duty Roster"))</f>
        <v>At Vero</v>
      </c>
      <c r="E10" s="37"/>
      <c r="F10" s="37"/>
      <c r="G10" s="37"/>
      <c r="H10" s="37"/>
      <c r="I10" s="37"/>
      <c r="J10" s="37"/>
    </row>
    <row r="11" spans="1:10" ht="15.75" customHeight="1">
      <c r="A11" s="52" t="str">
        <f ca="1">INDIRECT(ADDRESS(3,1,2,,"Timings"))</f>
        <v>12:07</v>
      </c>
      <c r="B11" s="52"/>
      <c r="C11" s="46" t="s">
        <v>38</v>
      </c>
      <c r="D11" s="82" t="str">
        <f ca="1">INDIRECT(ADDRESS(5,$F$6,1,,"Duty Roster"))</f>
        <v>Sadipscing Elitrs</v>
      </c>
      <c r="E11" s="37"/>
      <c r="F11" s="37"/>
      <c r="G11" s="37"/>
      <c r="H11" s="37"/>
      <c r="I11" s="37"/>
      <c r="J11" s="37"/>
    </row>
    <row r="12" spans="1:10" ht="15.75" customHeight="1">
      <c r="A12" s="52"/>
      <c r="B12" s="52"/>
      <c r="C12" s="46" t="s">
        <v>39</v>
      </c>
      <c r="E12" s="37"/>
      <c r="F12" s="37"/>
      <c r="G12" s="37"/>
      <c r="H12" s="37"/>
      <c r="I12" s="37"/>
      <c r="J12" s="37"/>
    </row>
    <row r="13" spans="1:11" ht="15.75" customHeight="1">
      <c r="A13" s="52"/>
      <c r="B13" s="52"/>
      <c r="C13" s="46" t="s">
        <v>40</v>
      </c>
      <c r="D13" s="37"/>
      <c r="E13"/>
      <c r="F13"/>
      <c r="G13"/>
      <c r="H13"/>
      <c r="I13" s="5"/>
      <c r="J13"/>
      <c r="K13"/>
    </row>
    <row r="14" spans="1:11" ht="15.75" customHeight="1">
      <c r="A14" s="52"/>
      <c r="B14" s="52"/>
      <c r="C14" s="46"/>
      <c r="D14" s="37"/>
      <c r="E14"/>
      <c r="F14"/>
      <c r="G14"/>
      <c r="H14"/>
      <c r="I14" s="5"/>
      <c r="J14"/>
      <c r="K14"/>
    </row>
    <row r="15" spans="1:11" ht="15.75" customHeight="1">
      <c r="A15" s="52" t="str">
        <f ca="1">INDIRECT(ADDRESS(4,1,2,,"Timings"))</f>
        <v>12:09</v>
      </c>
      <c r="B15" s="52"/>
      <c r="C15" s="47" t="s">
        <v>41</v>
      </c>
      <c r="D15" s="82" t="str">
        <f ca="1">INDIRECT(ADDRESS(19,$F$6,1,,"Duty Roster"))</f>
        <v>Ut Labore</v>
      </c>
      <c r="E15"/>
      <c r="F15"/>
      <c r="G15"/>
      <c r="H15"/>
      <c r="I15"/>
      <c r="J15"/>
      <c r="K15"/>
    </row>
    <row r="16" spans="1:11" ht="15.75" customHeight="1">
      <c r="A16" s="52"/>
      <c r="B16" s="52"/>
      <c r="C16" s="48" t="s">
        <v>44</v>
      </c>
      <c r="D16"/>
      <c r="E16"/>
      <c r="F16"/>
      <c r="G16"/>
      <c r="H16"/>
      <c r="I16"/>
      <c r="J16"/>
      <c r="K16"/>
    </row>
    <row r="17" spans="1:11" ht="15.75" customHeight="1">
      <c r="A17" s="52"/>
      <c r="B17" s="52"/>
      <c r="C17" s="49" t="s">
        <v>42</v>
      </c>
      <c r="D17"/>
      <c r="E17" s="5"/>
      <c r="F17"/>
      <c r="G17"/>
      <c r="H17"/>
      <c r="I17"/>
      <c r="J17"/>
      <c r="K17" s="5"/>
    </row>
    <row r="18" spans="1:11" ht="15.75" customHeight="1">
      <c r="A18" s="52"/>
      <c r="B18" s="52"/>
      <c r="C18" s="54" t="s">
        <v>58</v>
      </c>
      <c r="D18" s="42" t="str">
        <f ca="1">INDIRECT(ADDRESS(24,$F$6,1,,"Duty Roster"))</f>
        <v>Diam Voluptua</v>
      </c>
      <c r="E18" s="5"/>
      <c r="F18"/>
      <c r="G18"/>
      <c r="H18"/>
      <c r="I18" s="5"/>
      <c r="J18"/>
      <c r="K18"/>
    </row>
    <row r="19" spans="1:11" ht="15.75" customHeight="1">
      <c r="A19" s="52"/>
      <c r="B19" s="52"/>
      <c r="C19" s="54" t="s">
        <v>78</v>
      </c>
      <c r="D19" s="42" t="str">
        <f ca="1">INDIRECT(ADDRESS(23,$F$6,1,,"Duty Roster"))</f>
        <v>Sadipscing Elitrs</v>
      </c>
      <c r="E19" s="5"/>
      <c r="F19"/>
      <c r="G19"/>
      <c r="H19"/>
      <c r="I19"/>
      <c r="J19" s="5"/>
      <c r="K19"/>
    </row>
    <row r="20" spans="1:11" ht="15.75" customHeight="1">
      <c r="A20" s="52"/>
      <c r="B20" s="52"/>
      <c r="C20" s="54" t="s">
        <v>43</v>
      </c>
      <c r="D20" s="42" t="str">
        <f ca="1">INDIRECT(ADDRESS(20,$F$6,1,,"Duty Roster"))</f>
        <v>Takimata Sanctus</v>
      </c>
      <c r="E20"/>
      <c r="F20"/>
      <c r="G20"/>
      <c r="H20"/>
      <c r="I20"/>
      <c r="J20"/>
      <c r="K20"/>
    </row>
    <row r="21" spans="1:7" ht="15.75" customHeight="1">
      <c r="A21" s="52"/>
      <c r="B21" s="52"/>
      <c r="C21" s="54" t="s">
        <v>296</v>
      </c>
      <c r="D21" s="82" t="str">
        <f ca="1">INDIRECT(ADDRESS(19,$F$6,1,,"Duty Roster"))</f>
        <v>Ut Labore</v>
      </c>
      <c r="G21"/>
    </row>
    <row r="22" spans="1:7" ht="15.75" customHeight="1">
      <c r="A22" s="81"/>
      <c r="B22" s="52"/>
      <c r="C22" s="54" t="s">
        <v>297</v>
      </c>
      <c r="D22" s="39"/>
      <c r="G22"/>
    </row>
    <row r="23" spans="1:7" ht="15.75" customHeight="1">
      <c r="A23" s="52"/>
      <c r="B23" s="52"/>
      <c r="C23" s="55"/>
      <c r="D23" s="39"/>
      <c r="G23" s="37"/>
    </row>
    <row r="24" spans="1:4" ht="15.75" customHeight="1">
      <c r="A24" s="52" t="str">
        <f ca="1">INDIRECT(ADDRESS(5,1,2,,"Timings"))</f>
        <v>12:13</v>
      </c>
      <c r="B24" s="52"/>
      <c r="C24" s="37" t="s">
        <v>45</v>
      </c>
      <c r="D24" s="82" t="str">
        <f ca="1">INDIRECT(ADDRESS(5,$F$6,1,,"Duty Roster"))</f>
        <v>Sadipscing Elitrs</v>
      </c>
    </row>
    <row r="25" spans="1:4" ht="15.75" customHeight="1">
      <c r="A25" s="52"/>
      <c r="B25" s="52"/>
      <c r="C25" s="37"/>
      <c r="D25" s="82"/>
    </row>
    <row r="26" spans="1:4" ht="15.75" customHeight="1">
      <c r="A26" s="52"/>
      <c r="B26" s="52"/>
      <c r="C26" s="42" t="str">
        <f ca="1">INDIRECT(ADDRESS(7,$F$6,1,,"Duty Roster"))</f>
        <v>Speech Title 1</v>
      </c>
      <c r="D26" s="82" t="str">
        <f ca="1">INDIRECT(ADDRESS(6,$F$6,1,,"Duty Roster"))</f>
        <v>Erat Sed</v>
      </c>
    </row>
    <row r="27" spans="1:3" ht="15.75" customHeight="1">
      <c r="A27" s="52"/>
      <c r="B27" s="52"/>
      <c r="C27" s="42" t="str">
        <f ca="1">INDIRECT(ADDRESS(8,$F$6,1,,"Duty Roster"))</f>
        <v>Book, Program, #, and Project Title 1</v>
      </c>
    </row>
    <row r="28" spans="1:4" ht="15.75" customHeight="1">
      <c r="A28" s="52"/>
      <c r="B28" s="52"/>
      <c r="C28" s="56" t="str">
        <f ca="1">INDIRECT(ADDRESS(9,$F$6,1,,"Duty Roster"))</f>
        <v>5-7 Minutes or other timing 1</v>
      </c>
      <c r="D28" s="44"/>
    </row>
    <row r="29" spans="1:4" ht="15.75" customHeight="1">
      <c r="A29" s="52"/>
      <c r="B29" s="52"/>
      <c r="C29" s="42"/>
      <c r="D29" s="44"/>
    </row>
    <row r="30" spans="1:4" ht="15.75" customHeight="1">
      <c r="A30" s="52"/>
      <c r="B30" s="52"/>
      <c r="C30" s="37" t="s">
        <v>1</v>
      </c>
      <c r="D30" s="82" t="str">
        <f ca="1">INDIRECT(ADDRESS(5,$F$6,1,,"Duty Roster"))</f>
        <v>Sadipscing Elitrs</v>
      </c>
    </row>
    <row r="31" ht="15.75" customHeight="1">
      <c r="C31" s="51" t="s">
        <v>60</v>
      </c>
    </row>
    <row r="32" ht="15.75" customHeight="1">
      <c r="C32" s="51"/>
    </row>
    <row r="33" spans="1:4" ht="15.75" customHeight="1">
      <c r="A33" s="52" t="str">
        <f ca="1">INDIRECT(ADDRESS(6,1,2,,"Timings"))</f>
        <v>12:20</v>
      </c>
      <c r="B33" s="52"/>
      <c r="C33" s="37" t="s">
        <v>59</v>
      </c>
      <c r="D33" s="82" t="str">
        <f ca="1">INDIRECT(ADDRESS(18,$F$6,1,,"Duty Roster"))</f>
        <v>Ipsum Dolor</v>
      </c>
    </row>
    <row r="34" spans="1:5" ht="15.75" customHeight="1">
      <c r="A34" s="52"/>
      <c r="B34" s="52">
        <f>+B2</f>
        <v>0</v>
      </c>
      <c r="C34" s="52"/>
      <c r="D34" s="52"/>
      <c r="E34" s="52"/>
    </row>
    <row r="35" spans="1:4" ht="15.75" customHeight="1">
      <c r="A35" s="52"/>
      <c r="B35" s="52"/>
      <c r="C35" s="37"/>
      <c r="D35" s="42"/>
    </row>
    <row r="36" spans="1:4" ht="15.75" customHeight="1">
      <c r="A36" s="52" t="str">
        <f ca="1">INDIRECT(ADDRESS(7,1,2,,"Timings"))</f>
        <v>12:22</v>
      </c>
      <c r="B36" s="52"/>
      <c r="C36" s="37" t="s">
        <v>47</v>
      </c>
      <c r="D36" s="82" t="str">
        <f ca="1">INDIRECT(ADDRESS(5,$F$6,1,,"Duty Roster"))</f>
        <v>Sadipscing Elitrs</v>
      </c>
    </row>
    <row r="37" spans="1:4" ht="15.75" customHeight="1">
      <c r="A37" s="52"/>
      <c r="B37" s="52"/>
      <c r="C37" s="37" t="s">
        <v>48</v>
      </c>
      <c r="D37" s="82" t="str">
        <f ca="1">INDIRECT(ADDRESS(19,$F$6,1,,"Duty Roster"))</f>
        <v>Ut Labore</v>
      </c>
    </row>
    <row r="38" spans="1:4" ht="15.75" customHeight="1">
      <c r="A38" s="52"/>
      <c r="B38" s="52"/>
      <c r="C38" s="51" t="s">
        <v>61</v>
      </c>
      <c r="D38" s="42" t="str">
        <f ca="1">INDIRECT(ADDRESS(20,$F$6,1,,"Duty Roster"))</f>
        <v>Takimata Sanctus</v>
      </c>
    </row>
    <row r="39" spans="1:4" ht="15.75" customHeight="1">
      <c r="A39" s="52"/>
      <c r="B39" s="52"/>
      <c r="C39" s="51" t="s">
        <v>62</v>
      </c>
      <c r="D39" s="42" t="str">
        <f ca="1">INDIRECT(ADDRESS(23,$F$6,1,,"Duty Roster"))</f>
        <v>Sadipscing Elitrs</v>
      </c>
    </row>
    <row r="40" spans="1:4" ht="15.75" customHeight="1">
      <c r="A40" s="52"/>
      <c r="B40" s="52"/>
      <c r="C40" s="37" t="s">
        <v>49</v>
      </c>
      <c r="D40" s="42" t="str">
        <f ca="1">INDIRECT(ADDRESS(24,$F$6,1,,"Duty Roster"))</f>
        <v>Diam Voluptua</v>
      </c>
    </row>
    <row r="41" spans="1:4" ht="15.75" customHeight="1">
      <c r="A41" s="52"/>
      <c r="B41" s="52"/>
      <c r="C41" s="37" t="s">
        <v>50</v>
      </c>
      <c r="D41" s="82" t="str">
        <f ca="1">INDIRECT(ADDRESS(19,$F$6,1,,"Duty Roster"))</f>
        <v>Ut Labore</v>
      </c>
    </row>
    <row r="42" spans="1:3" ht="15.75" customHeight="1">
      <c r="A42" s="52"/>
      <c r="B42" s="52"/>
      <c r="C42" s="50"/>
    </row>
    <row r="43" spans="1:4" ht="15.75" customHeight="1">
      <c r="A43" s="52" t="str">
        <f ca="1">INDIRECT(ADDRESS(8,1,2,,"Timings"))</f>
        <v>12:42</v>
      </c>
      <c r="B43" s="52"/>
      <c r="C43" s="37" t="s">
        <v>38</v>
      </c>
      <c r="D43" s="82" t="str">
        <f ca="1">INDIRECT(ADDRESS(5,$F$6,1,,"Duty Roster"))</f>
        <v>Sadipscing Elitrs</v>
      </c>
    </row>
    <row r="44" spans="1:3" ht="15.75" customHeight="1">
      <c r="A44" s="52"/>
      <c r="B44" s="52"/>
      <c r="C44" s="37" t="s">
        <v>51</v>
      </c>
    </row>
    <row r="45" spans="1:4" ht="15.75" customHeight="1">
      <c r="A45" s="52" t="str">
        <f ca="1">INDIRECT(ADDRESS(9,1,2,,"Timings"))</f>
        <v>12:50</v>
      </c>
      <c r="B45" s="52"/>
      <c r="C45" s="37" t="s">
        <v>52</v>
      </c>
      <c r="D45" s="82" t="str">
        <f ca="1">INDIRECT(ADDRESS(3,$F$6,1,,"Duty Roster"))</f>
        <v>At Vero</v>
      </c>
    </row>
    <row r="46" spans="1:4" ht="15.75" customHeight="1">
      <c r="A46" s="52"/>
      <c r="B46" s="52"/>
      <c r="C46" s="37" t="s">
        <v>53</v>
      </c>
      <c r="D46" s="42"/>
    </row>
    <row r="47" spans="1:4" ht="15.75" customHeight="1">
      <c r="A47" s="52"/>
      <c r="B47" s="52"/>
      <c r="C47" s="37" t="s">
        <v>54</v>
      </c>
      <c r="D47" s="42"/>
    </row>
    <row r="48" spans="1:4" ht="15.75" customHeight="1">
      <c r="A48" s="52"/>
      <c r="B48" s="52"/>
      <c r="C48" s="37" t="s">
        <v>55</v>
      </c>
      <c r="D48" s="42"/>
    </row>
    <row r="49" spans="1:4" ht="15.75">
      <c r="A49" s="52" t="str">
        <f ca="1">INDIRECT(ADDRESS(10,1,2,,"Timings"))</f>
        <v>12:55</v>
      </c>
      <c r="B49" s="52"/>
      <c r="C49" s="37" t="s">
        <v>56</v>
      </c>
      <c r="D49" s="44"/>
    </row>
  </sheetData>
  <sheetProtection sheet="1" objects="1" scenarios="1"/>
  <printOptions/>
  <pageMargins left="0.75" right="0.75" top="1" bottom="1" header="0.5" footer="0.5"/>
  <pageSetup fitToHeight="1" fitToWidth="1" horizontalDpi="600" verticalDpi="600" orientation="portrait" scale="84" r:id="rId2"/>
  <drawing r:id="rId1"/>
</worksheet>
</file>

<file path=xl/worksheets/sheet6.xml><?xml version="1.0" encoding="utf-8"?>
<worksheet xmlns="http://schemas.openxmlformats.org/spreadsheetml/2006/main" xmlns:r="http://schemas.openxmlformats.org/officeDocument/2006/relationships">
  <sheetPr>
    <tabColor indexed="12"/>
    <pageSetUpPr fitToPage="1"/>
  </sheetPr>
  <dimension ref="A1:K58"/>
  <sheetViews>
    <sheetView showGridLines="0" view="pageBreakPreview" zoomScale="90" zoomScaleSheetLayoutView="90" zoomScalePageLayoutView="0" workbookViewId="0" topLeftCell="B22">
      <selection activeCell="C10" sqref="C10"/>
    </sheetView>
  </sheetViews>
  <sheetFormatPr defaultColWidth="9.140625" defaultRowHeight="12.75"/>
  <cols>
    <col min="1" max="1" width="17.421875" style="59" customWidth="1"/>
    <col min="2" max="2" width="1.1484375" style="53" customWidth="1"/>
    <col min="3" max="3" width="71.00390625" style="43" customWidth="1"/>
    <col min="4" max="4" width="26.00390625" style="43" bestFit="1" customWidth="1"/>
    <col min="5" max="16384" width="9.140625" style="39" customWidth="1"/>
  </cols>
  <sheetData>
    <row r="1" spans="1:4" ht="15.75">
      <c r="A1" s="38"/>
      <c r="B1" s="52"/>
      <c r="C1" s="38"/>
      <c r="D1" s="38" t="s">
        <v>76</v>
      </c>
    </row>
    <row r="2" spans="1:4" ht="15.75">
      <c r="A2" s="38"/>
      <c r="B2" s="52"/>
      <c r="C2" s="38"/>
      <c r="D2" s="56" t="str">
        <f ca="1">INDIRECT(ADDRESS(25,$F$6,1,,"Duty Roster"))</f>
        <v>yo</v>
      </c>
    </row>
    <row r="3" spans="1:4" ht="15.75">
      <c r="A3" s="38"/>
      <c r="B3" s="52"/>
      <c r="C3" s="40"/>
      <c r="D3" s="40"/>
    </row>
    <row r="5" spans="1:4" ht="15.75">
      <c r="A5" s="38"/>
      <c r="B5" s="52"/>
      <c r="C5" s="57" t="str">
        <f ca="1">INDIRECT(ADDRESS(28,$F$6,1,,"Duty Roster"))</f>
        <v>Talking Widgets</v>
      </c>
      <c r="D5" s="38"/>
    </row>
    <row r="6" spans="1:6" ht="15.75">
      <c r="A6" s="38"/>
      <c r="B6" s="52"/>
      <c r="C6" s="56" t="str">
        <f ca="1">INDIRECT(ADDRESS(29,$F$6,1,,"Duty Roster"))</f>
        <v>Meeting #4</v>
      </c>
      <c r="D6" s="38"/>
      <c r="F6" s="41">
        <v>5</v>
      </c>
    </row>
    <row r="7" spans="1:4" ht="15.75">
      <c r="A7" s="38"/>
      <c r="B7" s="52"/>
      <c r="C7" s="56" t="str">
        <f ca="1">INDIRECT(ADDRESS(34,$F$6,1,,"Duty Roster"))</f>
        <v>Tuesday, January. 23, 2009  12:00 PM-1:00 PM</v>
      </c>
      <c r="D7" s="38"/>
    </row>
    <row r="8" spans="1:4" ht="15.75">
      <c r="A8" s="38"/>
      <c r="B8" s="52"/>
      <c r="C8" s="58" t="str">
        <f ca="1">INDIRECT(ADDRESS(33,$F$6,1,,"Duty Roster"))</f>
        <v>My Theme</v>
      </c>
      <c r="D8" s="38"/>
    </row>
    <row r="9" spans="1:4" ht="15.75" customHeight="1">
      <c r="A9" s="38"/>
      <c r="B9" s="52"/>
      <c r="C9" s="36"/>
      <c r="D9" s="36"/>
    </row>
    <row r="10" spans="1:10" ht="15.75" customHeight="1">
      <c r="A10" s="38" t="str">
        <f ca="1">INDIRECT(ADDRESS(14,1,2,,"Timings"))</f>
        <v>12:05</v>
      </c>
      <c r="B10" s="52"/>
      <c r="C10" s="45" t="s">
        <v>37</v>
      </c>
      <c r="D10" s="82" t="str">
        <f ca="1">INDIRECT(ADDRESS(3,$F$6,1,,"Duty Roster"))</f>
        <v>At Vero</v>
      </c>
      <c r="E10" s="37"/>
      <c r="F10" s="37"/>
      <c r="G10" s="37"/>
      <c r="H10" s="37"/>
      <c r="I10" s="37"/>
      <c r="J10" s="37"/>
    </row>
    <row r="11" spans="1:10" ht="15.75" customHeight="1">
      <c r="A11" s="38" t="str">
        <f ca="1">INDIRECT(ADDRESS(15,1,2,,"Timings"))</f>
        <v>12:10</v>
      </c>
      <c r="B11" s="52"/>
      <c r="C11" s="46" t="s">
        <v>38</v>
      </c>
      <c r="D11" s="82" t="str">
        <f ca="1">INDIRECT(ADDRESS(5,$F$6,1,,"Duty Roster"))</f>
        <v>Sadipscing Elitrs</v>
      </c>
      <c r="E11" s="37"/>
      <c r="F11" s="37"/>
      <c r="G11" s="37"/>
      <c r="H11" s="37"/>
      <c r="I11" s="37"/>
      <c r="J11" s="37"/>
    </row>
    <row r="12" spans="1:10" ht="15.75" customHeight="1">
      <c r="A12" s="38"/>
      <c r="B12" s="52"/>
      <c r="C12" s="46" t="s">
        <v>39</v>
      </c>
      <c r="E12" s="37"/>
      <c r="F12" s="37"/>
      <c r="G12" s="37"/>
      <c r="H12" s="37"/>
      <c r="I12" s="37"/>
      <c r="J12" s="37"/>
    </row>
    <row r="13" spans="1:11" ht="15.75" customHeight="1">
      <c r="A13" s="38"/>
      <c r="B13" s="52"/>
      <c r="C13" s="46" t="s">
        <v>40</v>
      </c>
      <c r="D13" s="37"/>
      <c r="E13" s="84"/>
      <c r="F13" s="84"/>
      <c r="G13" s="84"/>
      <c r="H13" s="84"/>
      <c r="I13" s="5"/>
      <c r="J13" s="84"/>
      <c r="K13" s="84"/>
    </row>
    <row r="14" spans="1:11" ht="15.75" customHeight="1">
      <c r="A14" s="38"/>
      <c r="B14" s="52"/>
      <c r="C14" s="46"/>
      <c r="D14" s="37"/>
      <c r="E14" s="84"/>
      <c r="F14" s="84"/>
      <c r="G14" s="84"/>
      <c r="H14" s="84"/>
      <c r="I14" s="5"/>
      <c r="J14" s="84"/>
      <c r="K14" s="84"/>
    </row>
    <row r="15" spans="1:11" ht="15.75" customHeight="1">
      <c r="A15" s="38" t="str">
        <f ca="1">INDIRECT(ADDRESS(16,1,2,,"Timings"))</f>
        <v>12:13</v>
      </c>
      <c r="B15" s="52"/>
      <c r="C15" s="47" t="s">
        <v>41</v>
      </c>
      <c r="D15" s="82" t="str">
        <f ca="1">INDIRECT(ADDRESS(19,$F$6,1,,"Duty Roster"))</f>
        <v>Ut Labore</v>
      </c>
      <c r="E15" s="84"/>
      <c r="F15" s="84"/>
      <c r="G15" s="84"/>
      <c r="H15" s="84"/>
      <c r="I15" s="84"/>
      <c r="J15" s="84"/>
      <c r="K15" s="84"/>
    </row>
    <row r="16" spans="1:11" ht="15.75" customHeight="1">
      <c r="A16" s="38"/>
      <c r="B16" s="52"/>
      <c r="C16" s="48" t="s">
        <v>44</v>
      </c>
      <c r="D16" s="84"/>
      <c r="E16" s="84"/>
      <c r="F16" s="84"/>
      <c r="G16" s="84"/>
      <c r="H16" s="84"/>
      <c r="I16" s="84"/>
      <c r="J16" s="84"/>
      <c r="K16" s="84"/>
    </row>
    <row r="17" spans="1:11" ht="15.75" customHeight="1">
      <c r="A17" s="38"/>
      <c r="B17" s="52"/>
      <c r="C17" s="49" t="s">
        <v>42</v>
      </c>
      <c r="D17" s="84"/>
      <c r="E17" s="5"/>
      <c r="F17" s="84"/>
      <c r="G17" s="84"/>
      <c r="H17" s="84"/>
      <c r="I17" s="84"/>
      <c r="J17" s="84"/>
      <c r="K17" s="5"/>
    </row>
    <row r="18" spans="1:11" ht="15.75" customHeight="1">
      <c r="A18" s="38"/>
      <c r="B18" s="52"/>
      <c r="C18" s="54" t="s">
        <v>81</v>
      </c>
      <c r="D18" s="42" t="str">
        <f ca="1">INDIRECT(ADDRESS(24,$F$6,1,,"Duty Roster"))</f>
        <v>Diam Voluptua</v>
      </c>
      <c r="E18" s="5"/>
      <c r="F18" s="84"/>
      <c r="G18" s="84"/>
      <c r="H18" s="84"/>
      <c r="I18" s="5"/>
      <c r="J18" s="84"/>
      <c r="K18" s="84"/>
    </row>
    <row r="19" spans="1:11" ht="15.75" customHeight="1">
      <c r="A19" s="38"/>
      <c r="B19" s="52"/>
      <c r="C19" s="54" t="s">
        <v>80</v>
      </c>
      <c r="D19" s="42" t="str">
        <f ca="1">INDIRECT(ADDRESS(23,$F$6,1,,"Duty Roster"))</f>
        <v>Sadipscing Elitrs</v>
      </c>
      <c r="E19" s="5"/>
      <c r="F19" s="84"/>
      <c r="G19" s="84"/>
      <c r="H19" s="84"/>
      <c r="I19" s="84"/>
      <c r="J19" s="5"/>
      <c r="K19" s="84"/>
    </row>
    <row r="20" spans="1:11" ht="15.75" customHeight="1">
      <c r="A20" s="38"/>
      <c r="B20" s="52"/>
      <c r="C20" s="54" t="s">
        <v>43</v>
      </c>
      <c r="D20" s="42" t="str">
        <f ca="1">INDIRECT(ADDRESS(20,$F$6,1,,"Duty Roster"))</f>
        <v>Takimata Sanctus</v>
      </c>
      <c r="E20" s="84"/>
      <c r="F20" s="84"/>
      <c r="G20" s="84"/>
      <c r="H20" s="84"/>
      <c r="I20" s="84"/>
      <c r="J20" s="84"/>
      <c r="K20" s="84"/>
    </row>
    <row r="21" spans="1:11" ht="15.75" customHeight="1">
      <c r="A21" s="38"/>
      <c r="B21" s="52"/>
      <c r="C21" s="54" t="s">
        <v>43</v>
      </c>
      <c r="D21" s="42" t="str">
        <f ca="1">INDIRECT(ADDRESS(21,$F$6,1,,"Duty Roster"))</f>
        <v>Nonumy Eirmod</v>
      </c>
      <c r="E21" s="84"/>
      <c r="F21" s="84"/>
      <c r="G21" s="84"/>
      <c r="H21" s="84"/>
      <c r="I21" s="84"/>
      <c r="J21" s="84"/>
      <c r="K21" s="84"/>
    </row>
    <row r="22" spans="1:7" ht="15.75" customHeight="1">
      <c r="A22" s="38"/>
      <c r="B22" s="52"/>
      <c r="C22" s="54" t="s">
        <v>296</v>
      </c>
      <c r="D22" s="82" t="str">
        <f ca="1">INDIRECT(ADDRESS(19,$F$6,1,,"Duty Roster"))</f>
        <v>Ut Labore</v>
      </c>
      <c r="G22" s="37"/>
    </row>
    <row r="23" spans="1:7" ht="15.75" customHeight="1">
      <c r="A23" s="38"/>
      <c r="B23" s="52"/>
      <c r="C23" s="54" t="s">
        <v>297</v>
      </c>
      <c r="D23" s="39"/>
      <c r="G23" s="37"/>
    </row>
    <row r="24" spans="1:7" ht="15.75" customHeight="1">
      <c r="A24" s="38"/>
      <c r="B24" s="52"/>
      <c r="C24" s="54"/>
      <c r="D24" s="39"/>
      <c r="G24" s="37"/>
    </row>
    <row r="25" spans="1:4" ht="15.75" customHeight="1">
      <c r="A25" s="38" t="str">
        <f ca="1">INDIRECT(ADDRESS(17,1,2,,"Timings"))</f>
        <v>12:15</v>
      </c>
      <c r="B25" s="52"/>
      <c r="C25" s="37" t="s">
        <v>45</v>
      </c>
      <c r="D25" s="82" t="str">
        <f ca="1">INDIRECT(ADDRESS(5,$F$6,1,,"Duty Roster"))</f>
        <v>Sadipscing Elitrs</v>
      </c>
    </row>
    <row r="26" spans="1:4" ht="15.75" customHeight="1">
      <c r="A26" s="38"/>
      <c r="B26" s="52"/>
      <c r="C26" s="83"/>
      <c r="D26" s="82"/>
    </row>
    <row r="27" spans="1:4" ht="15.75" customHeight="1">
      <c r="A27" s="38"/>
      <c r="B27" s="52"/>
      <c r="C27" s="56" t="str">
        <f ca="1">INDIRECT(ADDRESS(7,$F$6,1,,"Duty Roster"))</f>
        <v>Speech Title 1</v>
      </c>
      <c r="D27" s="82" t="str">
        <f ca="1">INDIRECT(ADDRESS(6,$F$6,1,,"Duty Roster"))</f>
        <v>Erat Sed</v>
      </c>
    </row>
    <row r="28" spans="1:3" ht="15.75" customHeight="1">
      <c r="A28" s="38"/>
      <c r="B28" s="52"/>
      <c r="C28" s="56" t="str">
        <f ca="1">INDIRECT(ADDRESS(8,$F$6,1,,"Duty Roster"))</f>
        <v>Book, Program, #, and Project Title 1</v>
      </c>
    </row>
    <row r="29" spans="1:4" ht="15.75" customHeight="1">
      <c r="A29" s="38"/>
      <c r="B29" s="52"/>
      <c r="C29" s="56" t="str">
        <f ca="1">INDIRECT(ADDRESS(9,$F$6,1,,"Duty Roster"))</f>
        <v>5-7 Minutes or other timing 1</v>
      </c>
      <c r="D29" s="44"/>
    </row>
    <row r="30" spans="1:4" ht="15.75" customHeight="1">
      <c r="A30" s="38"/>
      <c r="B30" s="52"/>
      <c r="C30" s="56"/>
      <c r="D30" s="44"/>
    </row>
    <row r="31" spans="1:4" ht="15.75" customHeight="1">
      <c r="A31" s="38" t="str">
        <f ca="1">INDIRECT(ADDRESS(18,1,2,,"Timings"))</f>
        <v>12:22</v>
      </c>
      <c r="B31" s="52"/>
      <c r="C31" s="37" t="s">
        <v>45</v>
      </c>
      <c r="D31" s="82" t="str">
        <f ca="1">INDIRECT(ADDRESS(5,$F$6,1,,"Duty Roster"))</f>
        <v>Sadipscing Elitrs</v>
      </c>
    </row>
    <row r="32" spans="1:4" ht="15.75" customHeight="1">
      <c r="A32" s="38"/>
      <c r="B32" s="52"/>
      <c r="C32" s="83"/>
      <c r="D32" s="82"/>
    </row>
    <row r="33" spans="1:4" ht="15.75" customHeight="1">
      <c r="A33" s="38"/>
      <c r="B33" s="52"/>
      <c r="C33" s="56" t="str">
        <f ca="1">INDIRECT(ADDRESS(11,$F$6,1,,"Duty Roster"))</f>
        <v>Speech Title 2</v>
      </c>
      <c r="D33" s="82" t="str">
        <f ca="1">INDIRECT(ADDRESS(10,$F$6,1,,"Duty Roster"))</f>
        <v>Lorem Ipsum</v>
      </c>
    </row>
    <row r="34" spans="1:4" ht="15.75" customHeight="1">
      <c r="A34" s="38"/>
      <c r="B34" s="52"/>
      <c r="C34" s="56" t="str">
        <f ca="1">INDIRECT(ADDRESS(12,$F$6,1,,"Duty Roster"))</f>
        <v>Book, Program, #, and Project Title 2</v>
      </c>
      <c r="D34" s="44"/>
    </row>
    <row r="35" spans="1:4" ht="15.75" customHeight="1">
      <c r="A35" s="38"/>
      <c r="B35" s="52"/>
      <c r="C35" s="56" t="str">
        <f ca="1">INDIRECT(ADDRESS(13,$F$6,1,,"Duty Roster"))</f>
        <v>5-7 Minutes or other timing 2</v>
      </c>
      <c r="D35" s="44"/>
    </row>
    <row r="36" spans="1:4" ht="15.75" customHeight="1">
      <c r="A36" s="38" t="str">
        <f ca="1">INDIRECT(ADDRESS(19,1,2,,"Timings"))</f>
        <v>12:29</v>
      </c>
      <c r="B36" s="52"/>
      <c r="C36" s="37" t="s">
        <v>1</v>
      </c>
      <c r="D36" s="82" t="str">
        <f ca="1">INDIRECT(ADDRESS(5,$F$6,1,,"Duty Roster"))</f>
        <v>Sadipscing Elitrs</v>
      </c>
    </row>
    <row r="37" ht="15.75" customHeight="1">
      <c r="C37" s="51" t="s">
        <v>60</v>
      </c>
    </row>
    <row r="38" ht="15.75" customHeight="1">
      <c r="C38" s="51"/>
    </row>
    <row r="39" spans="1:4" ht="15.75" customHeight="1">
      <c r="A39" s="38" t="str">
        <f ca="1">INDIRECT(ADDRESS(19,1,2,,"Timings"))</f>
        <v>12:29</v>
      </c>
      <c r="B39" s="52"/>
      <c r="C39" s="37" t="s">
        <v>59</v>
      </c>
      <c r="D39" s="82" t="str">
        <f ca="1">INDIRECT(ADDRESS(18,$F$6,1,,"Duty Roster"))</f>
        <v>Ipsum Dolor</v>
      </c>
    </row>
    <row r="40" spans="1:3" ht="15.75" customHeight="1">
      <c r="A40" s="38"/>
      <c r="B40" s="52"/>
      <c r="C40" s="37" t="s">
        <v>46</v>
      </c>
    </row>
    <row r="41" spans="1:4" ht="15.75" customHeight="1">
      <c r="A41" s="38"/>
      <c r="B41" s="52"/>
      <c r="C41" s="37"/>
      <c r="D41" s="42"/>
    </row>
    <row r="42" spans="1:4" ht="15.75" customHeight="1">
      <c r="A42" s="38" t="str">
        <f ca="1">INDIRECT(ADDRESS(20,1,2,,"Timings"))</f>
        <v>12:30</v>
      </c>
      <c r="B42" s="52"/>
      <c r="C42" s="37" t="s">
        <v>47</v>
      </c>
      <c r="D42" s="82" t="str">
        <f ca="1">INDIRECT(ADDRESS(5,$F$6,1,,"Duty Roster"))</f>
        <v>Sadipscing Elitrs</v>
      </c>
    </row>
    <row r="43" spans="1:4" ht="15.75" customHeight="1">
      <c r="A43" s="38"/>
      <c r="B43" s="52"/>
      <c r="C43" s="37"/>
      <c r="D43" s="42"/>
    </row>
    <row r="44" spans="1:4" ht="15.75" customHeight="1">
      <c r="A44" s="38"/>
      <c r="B44" s="52"/>
      <c r="C44" s="37" t="s">
        <v>48</v>
      </c>
      <c r="D44" s="82" t="str">
        <f ca="1">INDIRECT(ADDRESS(19,$F$6,1,,"Duty Roster"))</f>
        <v>Ut Labore</v>
      </c>
    </row>
    <row r="45" spans="1:4" ht="15.75" customHeight="1">
      <c r="A45" s="38"/>
      <c r="B45" s="52"/>
      <c r="C45" s="51" t="s">
        <v>61</v>
      </c>
      <c r="D45" s="42" t="str">
        <f ca="1">INDIRECT(ADDRESS(20,$F$6,1,,"Duty Roster"))</f>
        <v>Takimata Sanctus</v>
      </c>
    </row>
    <row r="46" spans="1:4" ht="15.75" customHeight="1">
      <c r="A46" s="38"/>
      <c r="B46" s="52"/>
      <c r="C46" s="51" t="s">
        <v>61</v>
      </c>
      <c r="D46" s="42" t="str">
        <f ca="1">INDIRECT(ADDRESS(21,$F$6,1,,"Duty Roster"))</f>
        <v>Nonumy Eirmod</v>
      </c>
    </row>
    <row r="47" spans="1:4" ht="15.75" customHeight="1">
      <c r="A47" s="38"/>
      <c r="B47" s="52"/>
      <c r="C47" s="51" t="s">
        <v>62</v>
      </c>
      <c r="D47" s="42" t="str">
        <f ca="1">INDIRECT(ADDRESS(23,$F$6,1,,"Duty Roster"))</f>
        <v>Sadipscing Elitrs</v>
      </c>
    </row>
    <row r="48" spans="1:4" ht="15.75" customHeight="1">
      <c r="A48" s="38"/>
      <c r="B48" s="52"/>
      <c r="C48" s="51" t="s">
        <v>82</v>
      </c>
      <c r="D48" s="42" t="str">
        <f ca="1">INDIRECT(ADDRESS(24,$F$6,1,,"Duty Roster"))</f>
        <v>Diam Voluptua</v>
      </c>
    </row>
    <row r="49" spans="1:4" ht="15.75" customHeight="1">
      <c r="A49" s="38"/>
      <c r="B49" s="52"/>
      <c r="C49" s="51" t="s">
        <v>83</v>
      </c>
      <c r="D49" s="82" t="str">
        <f ca="1">INDIRECT(ADDRESS(19,$F$6,1,,"Duty Roster"))</f>
        <v>Ut Labore</v>
      </c>
    </row>
    <row r="50" spans="1:3" ht="15.75" customHeight="1">
      <c r="A50" s="38"/>
      <c r="B50" s="52"/>
      <c r="C50" s="85"/>
    </row>
    <row r="51" spans="1:4" ht="15.75" customHeight="1">
      <c r="A51" s="38" t="str">
        <f ca="1">INDIRECT(ADDRESS(21,1,2,,"Timings"))</f>
        <v>12:42</v>
      </c>
      <c r="B51" s="52"/>
      <c r="C51" s="37" t="s">
        <v>38</v>
      </c>
      <c r="D51" s="82" t="str">
        <f ca="1">INDIRECT(ADDRESS(5,$F$6,1,,"Duty Roster"))</f>
        <v>Sadipscing Elitrs</v>
      </c>
    </row>
    <row r="52" spans="1:3" ht="15.75" customHeight="1">
      <c r="A52" s="38"/>
      <c r="B52" s="52"/>
      <c r="C52" s="37" t="s">
        <v>51</v>
      </c>
    </row>
    <row r="53" spans="1:4" ht="15.75" customHeight="1">
      <c r="A53" s="38" t="str">
        <f ca="1">INDIRECT(ADDRESS(22,1,2,,"Timings"))</f>
        <v>12:51</v>
      </c>
      <c r="B53" s="52"/>
      <c r="C53" s="37" t="s">
        <v>52</v>
      </c>
      <c r="D53" s="82" t="str">
        <f ca="1">INDIRECT(ADDRESS(3,$F$6,1,,"Duty Roster"))</f>
        <v>At Vero</v>
      </c>
    </row>
    <row r="54" spans="1:4" ht="15.75" customHeight="1">
      <c r="A54" s="38"/>
      <c r="B54" s="52"/>
      <c r="C54" s="37" t="s">
        <v>54</v>
      </c>
      <c r="D54" s="42"/>
    </row>
    <row r="55" spans="1:4" ht="15.75" customHeight="1">
      <c r="A55" s="38"/>
      <c r="B55" s="52"/>
      <c r="C55" s="37" t="s">
        <v>55</v>
      </c>
      <c r="D55" s="42"/>
    </row>
    <row r="56" spans="1:4" ht="15.75" customHeight="1">
      <c r="A56" s="38"/>
      <c r="B56" s="52"/>
      <c r="C56" s="51" t="s">
        <v>87</v>
      </c>
      <c r="D56" s="42"/>
    </row>
    <row r="57" spans="1:4" ht="15.75" customHeight="1">
      <c r="A57" s="38"/>
      <c r="B57" s="52"/>
      <c r="C57" s="37"/>
      <c r="D57" s="42"/>
    </row>
    <row r="58" spans="1:4" ht="15.75">
      <c r="A58" s="38" t="str">
        <f ca="1">INDIRECT(ADDRESS(23,1,2,,"Timings"))</f>
        <v>12:52</v>
      </c>
      <c r="B58" s="52"/>
      <c r="C58" s="37" t="s">
        <v>56</v>
      </c>
      <c r="D58" s="44"/>
    </row>
  </sheetData>
  <sheetProtection sheet="1" objects="1" scenarios="1"/>
  <printOptions/>
  <pageMargins left="0.5" right="0.5" top="0.5" bottom="0.5" header="0.5" footer="0.5"/>
  <pageSetup fitToHeight="1" fitToWidth="1" horizontalDpi="300" verticalDpi="300" orientation="portrait" scale="80" r:id="rId2"/>
  <drawing r:id="rId1"/>
</worksheet>
</file>

<file path=xl/worksheets/sheet7.xml><?xml version="1.0" encoding="utf-8"?>
<worksheet xmlns="http://schemas.openxmlformats.org/spreadsheetml/2006/main" xmlns:r="http://schemas.openxmlformats.org/officeDocument/2006/relationships">
  <sheetPr>
    <tabColor rgb="FFFFC000"/>
  </sheetPr>
  <dimension ref="A1:H39"/>
  <sheetViews>
    <sheetView zoomScalePageLayoutView="0" workbookViewId="0" topLeftCell="A1">
      <selection activeCell="J43" sqref="J43"/>
    </sheetView>
  </sheetViews>
  <sheetFormatPr defaultColWidth="9.140625" defaultRowHeight="12.75"/>
  <sheetData>
    <row r="1" ht="12.75">
      <c r="A1" s="77" t="s">
        <v>237</v>
      </c>
    </row>
    <row r="2" spans="1:2" ht="12.75">
      <c r="A2" s="35" t="s">
        <v>36</v>
      </c>
      <c r="B2" t="s">
        <v>37</v>
      </c>
    </row>
    <row r="3" spans="1:2" ht="12.75">
      <c r="A3" s="35" t="s">
        <v>231</v>
      </c>
      <c r="B3" t="s">
        <v>38</v>
      </c>
    </row>
    <row r="4" spans="1:2" ht="12.75">
      <c r="A4" s="35" t="s">
        <v>238</v>
      </c>
      <c r="B4" t="s">
        <v>41</v>
      </c>
    </row>
    <row r="5" spans="1:2" ht="12.75">
      <c r="A5" s="35" t="s">
        <v>232</v>
      </c>
      <c r="B5" t="s">
        <v>45</v>
      </c>
    </row>
    <row r="6" spans="1:2" ht="12.75">
      <c r="A6" s="35" t="s">
        <v>239</v>
      </c>
      <c r="B6" t="s">
        <v>240</v>
      </c>
    </row>
    <row r="7" spans="1:2" ht="12.75">
      <c r="A7" s="78" t="s">
        <v>72</v>
      </c>
      <c r="B7" t="s">
        <v>59</v>
      </c>
    </row>
    <row r="8" spans="1:2" ht="12.75">
      <c r="A8" s="35" t="s">
        <v>32</v>
      </c>
      <c r="B8" t="s">
        <v>241</v>
      </c>
    </row>
    <row r="9" spans="1:2" ht="12.75">
      <c r="A9" s="35" t="s">
        <v>235</v>
      </c>
      <c r="B9" t="s">
        <v>1</v>
      </c>
    </row>
    <row r="10" spans="1:2" ht="12.75">
      <c r="A10" s="35" t="s">
        <v>242</v>
      </c>
      <c r="B10" t="s">
        <v>16</v>
      </c>
    </row>
    <row r="11" spans="1:2" ht="12.75">
      <c r="A11" s="35" t="s">
        <v>31</v>
      </c>
      <c r="B11" t="s">
        <v>56</v>
      </c>
    </row>
    <row r="13" spans="1:8" ht="12.75">
      <c r="A13" s="77" t="s">
        <v>243</v>
      </c>
      <c r="B13" s="2"/>
      <c r="E13" t="s">
        <v>244</v>
      </c>
      <c r="F13" t="s">
        <v>245</v>
      </c>
      <c r="G13" t="s">
        <v>246</v>
      </c>
      <c r="H13" t="s">
        <v>247</v>
      </c>
    </row>
    <row r="14" spans="1:8" ht="12.75">
      <c r="A14" s="35" t="s">
        <v>36</v>
      </c>
      <c r="B14" t="s">
        <v>37</v>
      </c>
      <c r="E14" s="35" t="s">
        <v>30</v>
      </c>
      <c r="F14" s="35" t="s">
        <v>36</v>
      </c>
      <c r="G14" s="35" t="s">
        <v>36</v>
      </c>
      <c r="H14" s="34">
        <v>0.5034722222222222</v>
      </c>
    </row>
    <row r="15" spans="1:8" ht="12.75">
      <c r="A15" s="35" t="s">
        <v>35</v>
      </c>
      <c r="B15" t="s">
        <v>38</v>
      </c>
      <c r="E15" s="35" t="s">
        <v>36</v>
      </c>
      <c r="F15" s="35" t="s">
        <v>248</v>
      </c>
      <c r="G15" s="35" t="s">
        <v>238</v>
      </c>
      <c r="H15" s="34">
        <v>0.5069444444444444</v>
      </c>
    </row>
    <row r="16" spans="1:8" ht="12.75">
      <c r="A16" s="35" t="s">
        <v>232</v>
      </c>
      <c r="B16" t="s">
        <v>41</v>
      </c>
      <c r="E16" s="35" t="s">
        <v>35</v>
      </c>
      <c r="F16" s="35" t="s">
        <v>249</v>
      </c>
      <c r="G16" s="35" t="s">
        <v>232</v>
      </c>
      <c r="H16" s="34">
        <v>0.5104166666666666</v>
      </c>
    </row>
    <row r="17" spans="1:8" ht="12.75">
      <c r="A17" s="35" t="s">
        <v>34</v>
      </c>
      <c r="B17" t="s">
        <v>45</v>
      </c>
      <c r="E17" s="35" t="s">
        <v>34</v>
      </c>
      <c r="F17" s="35" t="s">
        <v>232</v>
      </c>
      <c r="G17" s="35" t="s">
        <v>250</v>
      </c>
      <c r="H17" s="34">
        <v>0.513888888888889</v>
      </c>
    </row>
    <row r="18" spans="1:8" ht="12.75">
      <c r="A18" s="35" t="s">
        <v>72</v>
      </c>
      <c r="B18" t="s">
        <v>45</v>
      </c>
      <c r="E18" s="35" t="s">
        <v>72</v>
      </c>
      <c r="F18" s="35" t="s">
        <v>251</v>
      </c>
      <c r="G18" s="35" t="s">
        <v>233</v>
      </c>
      <c r="H18" s="34">
        <v>0.5194444444444445</v>
      </c>
    </row>
    <row r="19" spans="1:8" ht="12.75">
      <c r="A19" s="35" t="s">
        <v>252</v>
      </c>
      <c r="B19" t="s">
        <v>240</v>
      </c>
      <c r="E19" s="35" t="s">
        <v>69</v>
      </c>
      <c r="F19" s="35" t="s">
        <v>252</v>
      </c>
      <c r="G19" s="35" t="s">
        <v>253</v>
      </c>
      <c r="H19" s="34">
        <v>0.5243055555555556</v>
      </c>
    </row>
    <row r="20" spans="1:8" ht="12.75">
      <c r="A20" s="35" t="s">
        <v>69</v>
      </c>
      <c r="B20" t="s">
        <v>59</v>
      </c>
      <c r="E20" s="35" t="s">
        <v>254</v>
      </c>
      <c r="F20" s="35" t="s">
        <v>69</v>
      </c>
      <c r="G20" s="35" t="s">
        <v>255</v>
      </c>
      <c r="H20" s="34">
        <v>0.5291666666666667</v>
      </c>
    </row>
    <row r="21" spans="1:8" ht="12.75">
      <c r="A21" s="35" t="s">
        <v>32</v>
      </c>
      <c r="B21" t="s">
        <v>256</v>
      </c>
      <c r="E21" s="35" t="s">
        <v>32</v>
      </c>
      <c r="F21" s="35" t="s">
        <v>234</v>
      </c>
      <c r="G21" s="35" t="s">
        <v>234</v>
      </c>
      <c r="H21" s="34">
        <v>0.5347222222222222</v>
      </c>
    </row>
    <row r="22" spans="1:8" ht="12.75">
      <c r="A22" s="35" t="s">
        <v>257</v>
      </c>
      <c r="B22" t="s">
        <v>1</v>
      </c>
      <c r="E22" s="35" t="s">
        <v>70</v>
      </c>
      <c r="F22" s="35" t="s">
        <v>235</v>
      </c>
      <c r="G22" s="35" t="s">
        <v>235</v>
      </c>
      <c r="H22" s="34">
        <v>0.5361111111111111</v>
      </c>
    </row>
    <row r="23" spans="1:8" ht="12.75">
      <c r="A23" s="35" t="s">
        <v>236</v>
      </c>
      <c r="B23" t="s">
        <v>16</v>
      </c>
      <c r="E23" s="35" t="s">
        <v>71</v>
      </c>
      <c r="F23" s="35" t="s">
        <v>242</v>
      </c>
      <c r="G23" s="35" t="s">
        <v>242</v>
      </c>
      <c r="H23" s="34">
        <v>0.5381944444444444</v>
      </c>
    </row>
    <row r="24" spans="1:8" ht="12.75">
      <c r="A24" s="35" t="s">
        <v>31</v>
      </c>
      <c r="B24" t="s">
        <v>56</v>
      </c>
      <c r="E24" s="35" t="s">
        <v>31</v>
      </c>
      <c r="F24" s="35" t="s">
        <v>31</v>
      </c>
      <c r="G24" s="35" t="s">
        <v>31</v>
      </c>
      <c r="H24" s="34">
        <v>0.041666666666666664</v>
      </c>
    </row>
    <row r="25" spans="1:8" ht="12.75">
      <c r="A25" s="35"/>
      <c r="E25" s="35"/>
      <c r="F25" s="35"/>
      <c r="G25" s="35"/>
      <c r="H25" s="34"/>
    </row>
    <row r="26" ht="12.75">
      <c r="A26" s="77" t="s">
        <v>258</v>
      </c>
    </row>
    <row r="27" spans="1:5" ht="12.75">
      <c r="A27" s="35" t="s">
        <v>36</v>
      </c>
      <c r="E27" s="35" t="s">
        <v>259</v>
      </c>
    </row>
    <row r="28" spans="1:5" ht="12.75">
      <c r="A28" s="35" t="s">
        <v>248</v>
      </c>
      <c r="B28" t="s">
        <v>37</v>
      </c>
      <c r="E28" s="35" t="s">
        <v>36</v>
      </c>
    </row>
    <row r="29" spans="1:5" ht="12.75">
      <c r="A29" s="35" t="s">
        <v>249</v>
      </c>
      <c r="B29" t="s">
        <v>38</v>
      </c>
      <c r="E29" s="35" t="s">
        <v>248</v>
      </c>
    </row>
    <row r="30" spans="1:5" ht="12.75">
      <c r="A30" s="35" t="s">
        <v>260</v>
      </c>
      <c r="B30" t="s">
        <v>41</v>
      </c>
      <c r="E30" s="35" t="s">
        <v>249</v>
      </c>
    </row>
    <row r="31" spans="1:5" ht="12.75">
      <c r="A31" s="35" t="s">
        <v>251</v>
      </c>
      <c r="B31" t="s">
        <v>45</v>
      </c>
      <c r="E31" s="35" t="s">
        <v>260</v>
      </c>
    </row>
    <row r="32" spans="1:5" ht="12.75">
      <c r="A32" s="35" t="s">
        <v>261</v>
      </c>
      <c r="B32" t="s">
        <v>45</v>
      </c>
      <c r="E32" s="35" t="s">
        <v>72</v>
      </c>
    </row>
    <row r="33" spans="1:5" ht="12.75">
      <c r="A33" s="35" t="s">
        <v>262</v>
      </c>
      <c r="B33" t="s">
        <v>45</v>
      </c>
      <c r="E33" s="35" t="s">
        <v>69</v>
      </c>
    </row>
    <row r="34" spans="1:5" ht="12.75">
      <c r="A34" s="35" t="s">
        <v>33</v>
      </c>
      <c r="B34" t="s">
        <v>240</v>
      </c>
      <c r="E34" s="35" t="s">
        <v>263</v>
      </c>
    </row>
    <row r="35" spans="1:5" ht="12.75">
      <c r="A35" s="35" t="s">
        <v>234</v>
      </c>
      <c r="B35" t="s">
        <v>59</v>
      </c>
      <c r="E35" s="35" t="s">
        <v>262</v>
      </c>
    </row>
    <row r="36" spans="1:5" ht="12.75">
      <c r="A36" s="35" t="s">
        <v>264</v>
      </c>
      <c r="B36" t="s">
        <v>256</v>
      </c>
      <c r="E36" s="35" t="s">
        <v>234</v>
      </c>
    </row>
    <row r="37" spans="1:5" ht="12.75">
      <c r="A37" s="35" t="s">
        <v>265</v>
      </c>
      <c r="B37" t="s">
        <v>1</v>
      </c>
      <c r="E37" s="35" t="s">
        <v>264</v>
      </c>
    </row>
    <row r="38" spans="1:5" ht="12.75">
      <c r="A38" s="35" t="s">
        <v>31</v>
      </c>
      <c r="B38" t="s">
        <v>16</v>
      </c>
      <c r="E38" s="35" t="s">
        <v>265</v>
      </c>
    </row>
    <row r="39" spans="2:5" ht="12.75">
      <c r="B39" t="s">
        <v>56</v>
      </c>
      <c r="E39" s="35" t="s">
        <v>31</v>
      </c>
    </row>
  </sheetData>
  <sheetProtection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District 6 Toastmasters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Automatic Agenda Creator and Duty Tracker</dc:title>
  <dc:subject/>
  <dc:creator>Theo W. Black, DTM, International Director</dc:creator>
  <cp:keywords/>
  <dc:description>© Theo W. Black, DTM</dc:description>
  <cp:lastModifiedBy> Theo W. Black</cp:lastModifiedBy>
  <cp:lastPrinted>2009-10-09T12:41:14Z</cp:lastPrinted>
  <dcterms:created xsi:type="dcterms:W3CDTF">1999-01-21T01:42:11Z</dcterms:created>
  <dcterms:modified xsi:type="dcterms:W3CDTF">2009-10-09T12:47:59Z</dcterms:modified>
  <cp:category/>
  <cp:version/>
  <cp:contentType/>
  <cp:contentStatus/>
</cp:coreProperties>
</file>